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6.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Администратор\Desktop\"/>
    </mc:Choice>
  </mc:AlternateContent>
  <workbookProtection workbookPassword="E359" lockStructure="1"/>
  <bookViews>
    <workbookView xWindow="0" yWindow="0" windowWidth="28800" windowHeight="13500" tabRatio="684"/>
  </bookViews>
  <sheets>
    <sheet name="Overview" sheetId="41" r:id="rId1"/>
    <sheet name="Sheet Validation" sheetId="74" state="hidden" r:id="rId2"/>
    <sheet name="1. Staff costs" sheetId="40" r:id="rId3"/>
    <sheet name=" 2-3-6. Travel&amp;Costs of Stay" sheetId="39" r:id="rId4"/>
    <sheet name="4. Equipment Costs" sheetId="26" r:id="rId5"/>
    <sheet name="5. Subcontracting Costs" sheetId="70" r:id="rId6"/>
    <sheet name="Co-financing" sheetId="71" r:id="rId7"/>
    <sheet name="Breakdown &amp; Project Funding" sheetId="55" r:id="rId8"/>
    <sheet name="Unit Costs &amp; Funding Rule" sheetId="73" r:id="rId9"/>
  </sheets>
  <definedNames>
    <definedName name="_xlnm._FilterDatabase" localSheetId="8" hidden="1">'Unit Costs &amp; Funding Rule'!$B$7:$U$7</definedName>
    <definedName name="Category">'Unit Costs &amp; Funding Rule'!$D$7:$G$7</definedName>
    <definedName name="Category2">'Unit Costs &amp; Funding Rule'!$P$17:$P$18</definedName>
    <definedName name="CountryALL">'Unit Costs &amp; Funding Rule'!$B$8:$B$184</definedName>
    <definedName name="CountryEligEquip">'Unit Costs &amp; Funding Rule'!$B$42:$B$184</definedName>
    <definedName name="CountryType">'Unit Costs &amp; Funding Rule'!$B$8:$C$184</definedName>
    <definedName name="EUCountry">'Unit Costs &amp; Funding Rule'!$B$8:$B$41</definedName>
    <definedName name="Exceptional_costs">'Unit Costs &amp; Funding Rule'!$P$21:$P$21</definedName>
    <definedName name="PartnerN°">Overview!$B$27:$B$81</definedName>
    <definedName name="PartnerN°Ref">Overview!$B$27:$E$81</definedName>
    <definedName name="Rates">'Unit Costs &amp; Funding Rule'!$D$8:$G$184</definedName>
    <definedName name="TravelBands">'Unit Costs &amp; Funding Rule'!$I$8:$I$15</definedName>
    <definedName name="TravelCosts">'Unit Costs &amp; Funding Rule'!$I$8:$J$15</definedName>
    <definedName name="WorkPackage">'Unit Costs &amp; Funding Rule'!$P$10:$P$14</definedName>
    <definedName name="Z_D7932BCF_3472_4742_BE90_75070A4D3346_.wvu.Cols" localSheetId="3" hidden="1">' 2-3-6. Travel&amp;Costs of Stay'!$S:$XFD</definedName>
    <definedName name="Z_D7932BCF_3472_4742_BE90_75070A4D3346_.wvu.Cols" localSheetId="2" hidden="1">'1. Staff costs'!$T:$XFD</definedName>
    <definedName name="Z_D7932BCF_3472_4742_BE90_75070A4D3346_.wvu.Cols" localSheetId="4" hidden="1">'4. Equipment Costs'!$I:$XFD</definedName>
    <definedName name="Z_D7932BCF_3472_4742_BE90_75070A4D3346_.wvu.Cols" localSheetId="5" hidden="1">'5. Subcontracting Costs'!$J:$XFD</definedName>
    <definedName name="Z_D7932BCF_3472_4742_BE90_75070A4D3346_.wvu.Cols" localSheetId="7" hidden="1">'Breakdown &amp; Project Funding'!$J:$XFD</definedName>
    <definedName name="Z_D7932BCF_3472_4742_BE90_75070A4D3346_.wvu.Cols" localSheetId="6" hidden="1">'Co-financing'!$K:$XFD</definedName>
    <definedName name="Z_D7932BCF_3472_4742_BE90_75070A4D3346_.wvu.Rows" localSheetId="3" hidden="1">' 2-3-6. Travel&amp;Costs of Stay'!$15:$1048576,' 2-3-6. Travel&amp;Costs of Stay'!#REF!</definedName>
    <definedName name="Z_D7932BCF_3472_4742_BE90_75070A4D3346_.wvu.Rows" localSheetId="2" hidden="1">'1. Staff costs'!$15:$1048576,'1. Staff costs'!#REF!</definedName>
    <definedName name="Z_D7932BCF_3472_4742_BE90_75070A4D3346_.wvu.Rows" localSheetId="4" hidden="1">'4. Equipment Costs'!$15:$1048576,'4. Equipment Costs'!#REF!</definedName>
    <definedName name="Z_D7932BCF_3472_4742_BE90_75070A4D3346_.wvu.Rows" localSheetId="5" hidden="1">'5. Subcontracting Costs'!$15:$1048576,'5. Subcontracting Costs'!#REF!</definedName>
    <definedName name="Z_D7932BCF_3472_4742_BE90_75070A4D3346_.wvu.Rows" localSheetId="7" hidden="1">'Breakdown &amp; Project Funding'!$11:$1048576,'Breakdown &amp; Project Funding'!#REF!</definedName>
    <definedName name="Z_D7932BCF_3472_4742_BE90_75070A4D3346_.wvu.Rows" localSheetId="6" hidden="1">'Co-financing'!$15:$1048576,'Co-financing'!#REF!</definedName>
    <definedName name="_xlnm.Print_Titles" localSheetId="3">' 2-3-6. Travel&amp;Costs of Stay'!$11:$12</definedName>
    <definedName name="_xlnm.Print_Titles" localSheetId="4">'4. Equipment Costs'!$11:$12</definedName>
    <definedName name="_xlnm.Print_Titles" localSheetId="5">'5. Subcontracting Costs'!$11:$12</definedName>
    <definedName name="_xlnm.Print_Titles" localSheetId="7">'Breakdown &amp; Project Funding'!$4:$4</definedName>
    <definedName name="_xlnm.Print_Titles" localSheetId="6">'Co-financing'!$11:$12</definedName>
    <definedName name="_xlnm.Print_Area" localSheetId="3">' 2-3-6. Travel&amp;Costs of Stay'!$A$1:$S$15</definedName>
    <definedName name="_xlnm.Print_Area" localSheetId="2">'1. Staff costs'!$A$1:$U$15</definedName>
    <definedName name="_xlnm.Print_Area" localSheetId="4">'4. Equipment Costs'!$A$1:$J$15</definedName>
    <definedName name="_xlnm.Print_Area" localSheetId="5">'5. Subcontracting Costs'!$A$1:$J$15</definedName>
    <definedName name="_xlnm.Print_Area" localSheetId="7">'Breakdown &amp; Project Funding'!$A$1:$J$78</definedName>
    <definedName name="_xlnm.Print_Area" localSheetId="6">'Co-financing'!$A$1:$K$19</definedName>
    <definedName name="_xlnm.Print_Area" localSheetId="0">Overview!$A$1:$M$82</definedName>
    <definedName name="_xlnm.Print_Area" localSheetId="1">'Sheet Validation'!$A$1:$B$7</definedName>
    <definedName name="_xlnm.Print_Area" localSheetId="8">'Unit Costs &amp; Funding Rule'!$B$1:$U$187</definedName>
  </definedNames>
  <calcPr calcId="162913"/>
  <customWorkbookViews>
    <customWorkbookView name="test" guid="{D7932BCF-3472-4742-BE90-75070A4D3346}" maximized="1" windowWidth="1916" windowHeight="775" tabRatio="795" activeSheetId="24"/>
  </customWorkbookViews>
</workbook>
</file>

<file path=xl/calcChain.xml><?xml version="1.0" encoding="utf-8"?>
<calcChain xmlns="http://schemas.openxmlformats.org/spreadsheetml/2006/main">
  <c r="N13" i="39" l="1"/>
  <c r="N14" i="39"/>
  <c r="L29" i="41" l="1"/>
  <c r="L30" i="41"/>
  <c r="L31" i="41"/>
  <c r="L32" i="41"/>
  <c r="L33" i="41"/>
  <c r="L34" i="41"/>
  <c r="L35" i="41"/>
  <c r="L36" i="41"/>
  <c r="L37" i="41"/>
  <c r="L38" i="41"/>
  <c r="L39" i="41"/>
  <c r="L40" i="41"/>
  <c r="L41" i="41"/>
  <c r="L42" i="41"/>
  <c r="L43" i="41"/>
  <c r="L44" i="41"/>
  <c r="L45" i="41"/>
  <c r="L46" i="41"/>
  <c r="L47" i="41"/>
  <c r="L48" i="41"/>
  <c r="L49" i="41"/>
  <c r="L50" i="41"/>
  <c r="L51" i="41"/>
  <c r="L52" i="41"/>
  <c r="L53" i="41"/>
  <c r="L54" i="41"/>
  <c r="L55" i="41"/>
  <c r="L56" i="41"/>
  <c r="L57" i="41"/>
  <c r="L58" i="41"/>
  <c r="L59" i="41"/>
  <c r="L60" i="41"/>
  <c r="L61" i="41"/>
  <c r="L62" i="41"/>
  <c r="L63" i="41"/>
  <c r="L64" i="41"/>
  <c r="L65" i="41"/>
  <c r="L66" i="41"/>
  <c r="L67" i="41"/>
  <c r="L68" i="41"/>
  <c r="L69" i="41"/>
  <c r="L70" i="41"/>
  <c r="L71" i="41"/>
  <c r="L72" i="41"/>
  <c r="L73" i="41"/>
  <c r="L74" i="41"/>
  <c r="L75" i="41"/>
  <c r="L76" i="41"/>
  <c r="L77" i="41"/>
  <c r="L78" i="41"/>
  <c r="L79" i="41"/>
  <c r="L80" i="41"/>
  <c r="L81" i="41"/>
  <c r="K28" i="41"/>
  <c r="K29" i="41"/>
  <c r="K30" i="41"/>
  <c r="K31" i="41"/>
  <c r="K32" i="41"/>
  <c r="K33" i="41"/>
  <c r="K34" i="41"/>
  <c r="K35" i="41"/>
  <c r="K36" i="41"/>
  <c r="K37" i="41"/>
  <c r="K38" i="41"/>
  <c r="K39" i="41"/>
  <c r="K40" i="41"/>
  <c r="K41" i="41"/>
  <c r="K42" i="41"/>
  <c r="K43" i="41"/>
  <c r="K44" i="41"/>
  <c r="K45" i="41"/>
  <c r="K46" i="41"/>
  <c r="K47" i="41"/>
  <c r="K48" i="41"/>
  <c r="K49" i="41"/>
  <c r="K50" i="41"/>
  <c r="K51" i="41"/>
  <c r="K52" i="41"/>
  <c r="K53" i="41"/>
  <c r="K54" i="41"/>
  <c r="K55" i="41"/>
  <c r="K56" i="41"/>
  <c r="K57" i="41"/>
  <c r="K58" i="41"/>
  <c r="K59" i="41"/>
  <c r="K60" i="41"/>
  <c r="K61" i="41"/>
  <c r="K62" i="41"/>
  <c r="K63" i="41"/>
  <c r="K64" i="41"/>
  <c r="K65" i="41"/>
  <c r="K66" i="41"/>
  <c r="K67" i="41"/>
  <c r="K68" i="41"/>
  <c r="K69" i="41"/>
  <c r="K70" i="41"/>
  <c r="K71" i="41"/>
  <c r="K72" i="41"/>
  <c r="K73" i="41"/>
  <c r="K74" i="41"/>
  <c r="K75" i="41"/>
  <c r="K76" i="41"/>
  <c r="K77" i="41"/>
  <c r="K78" i="41"/>
  <c r="K79" i="41"/>
  <c r="K80" i="41"/>
  <c r="K81" i="41"/>
  <c r="G29" i="41"/>
  <c r="G30" i="41"/>
  <c r="G31" i="41"/>
  <c r="G32" i="41"/>
  <c r="G33" i="41"/>
  <c r="G34" i="41"/>
  <c r="G35" i="41"/>
  <c r="G36" i="41"/>
  <c r="G37" i="41"/>
  <c r="G38" i="41"/>
  <c r="G39" i="41"/>
  <c r="G40" i="41"/>
  <c r="G41" i="41"/>
  <c r="G42" i="41"/>
  <c r="G43" i="41"/>
  <c r="G44" i="41"/>
  <c r="G45" i="41"/>
  <c r="G46" i="41"/>
  <c r="G47" i="41"/>
  <c r="G48" i="41"/>
  <c r="G49" i="41"/>
  <c r="G50" i="41"/>
  <c r="G51" i="41"/>
  <c r="G52" i="41"/>
  <c r="G53" i="41"/>
  <c r="G54" i="41"/>
  <c r="G55" i="41"/>
  <c r="G56" i="41"/>
  <c r="G57" i="41"/>
  <c r="G58" i="41"/>
  <c r="G59" i="41"/>
  <c r="G60" i="41"/>
  <c r="G61" i="41"/>
  <c r="G62" i="41"/>
  <c r="G63" i="41"/>
  <c r="G64" i="41"/>
  <c r="G65" i="41"/>
  <c r="G66" i="41"/>
  <c r="G67" i="41"/>
  <c r="G68" i="41"/>
  <c r="G69" i="41"/>
  <c r="G70" i="41"/>
  <c r="G71" i="41"/>
  <c r="G72" i="41"/>
  <c r="G73" i="41"/>
  <c r="G74" i="41"/>
  <c r="G75" i="41"/>
  <c r="G76" i="41"/>
  <c r="G77" i="41"/>
  <c r="G78" i="41"/>
  <c r="G79" i="41"/>
  <c r="G80" i="41"/>
  <c r="G81" i="41"/>
  <c r="G28" i="41" l="1"/>
  <c r="E21" i="41"/>
  <c r="E20" i="41"/>
  <c r="E17" i="41"/>
  <c r="B6" i="55" l="1"/>
  <c r="H6" i="55" s="1"/>
  <c r="B7" i="55"/>
  <c r="H7" i="55" s="1"/>
  <c r="B8" i="55"/>
  <c r="H8" i="55" s="1"/>
  <c r="B9" i="55"/>
  <c r="H9" i="55" s="1"/>
  <c r="B5" i="55"/>
  <c r="G21" i="55"/>
  <c r="F21" i="55"/>
  <c r="E21" i="55"/>
  <c r="D21" i="55"/>
  <c r="C21" i="55"/>
  <c r="O11" i="40" l="1"/>
  <c r="L11" i="40"/>
  <c r="I11" i="40"/>
  <c r="F11" i="40"/>
  <c r="G6" i="55" l="1"/>
  <c r="G8" i="55"/>
  <c r="N69" i="73"/>
  <c r="N70" i="73"/>
  <c r="N71" i="73"/>
  <c r="N72" i="73"/>
  <c r="N73" i="73"/>
  <c r="N74" i="73"/>
  <c r="N75" i="73"/>
  <c r="N76" i="73"/>
  <c r="N77" i="73"/>
  <c r="N78" i="73"/>
  <c r="N79" i="73"/>
  <c r="N80" i="73"/>
  <c r="N81" i="73"/>
  <c r="N82" i="73"/>
  <c r="N83" i="73"/>
  <c r="N84" i="73"/>
  <c r="N85" i="73"/>
  <c r="N86" i="73"/>
  <c r="N87" i="73"/>
  <c r="N88" i="73"/>
  <c r="N89" i="73"/>
  <c r="N90" i="73"/>
  <c r="N91" i="73"/>
  <c r="N92" i="73"/>
  <c r="N93" i="73"/>
  <c r="N94" i="73"/>
  <c r="N95" i="73"/>
  <c r="N96" i="73"/>
  <c r="N97" i="73"/>
  <c r="N68" i="73"/>
  <c r="N23" i="73"/>
  <c r="N24" i="73"/>
  <c r="N25" i="73"/>
  <c r="N26" i="73"/>
  <c r="N27" i="73"/>
  <c r="N28" i="73"/>
  <c r="N29" i="73"/>
  <c r="N30" i="73"/>
  <c r="N31" i="73"/>
  <c r="N32" i="73"/>
  <c r="N33" i="73"/>
  <c r="N34" i="73"/>
  <c r="N35" i="73"/>
  <c r="N36" i="73"/>
  <c r="N37" i="73"/>
  <c r="N38" i="73"/>
  <c r="N39" i="73"/>
  <c r="N40" i="73"/>
  <c r="N41" i="73"/>
  <c r="N42" i="73"/>
  <c r="N43" i="73"/>
  <c r="N44" i="73"/>
  <c r="N45" i="73"/>
  <c r="N46" i="73"/>
  <c r="N47" i="73"/>
  <c r="N48" i="73"/>
  <c r="N49" i="73"/>
  <c r="N50" i="73"/>
  <c r="N51" i="73"/>
  <c r="N52" i="73"/>
  <c r="N53" i="73"/>
  <c r="N54" i="73"/>
  <c r="N55" i="73"/>
  <c r="N56" i="73"/>
  <c r="N57" i="73"/>
  <c r="N58" i="73"/>
  <c r="N59" i="73"/>
  <c r="N60" i="73"/>
  <c r="N61" i="73"/>
  <c r="N62" i="73"/>
  <c r="N63" i="73"/>
  <c r="N64" i="73"/>
  <c r="N65" i="73"/>
  <c r="N66" i="73"/>
  <c r="N67" i="73"/>
  <c r="N22" i="73"/>
  <c r="N9" i="73"/>
  <c r="N10" i="73"/>
  <c r="N11" i="73"/>
  <c r="N12" i="73"/>
  <c r="N13" i="73"/>
  <c r="N14" i="73"/>
  <c r="N15" i="73"/>
  <c r="N16" i="73"/>
  <c r="N17" i="73"/>
  <c r="N18" i="73"/>
  <c r="N19" i="73"/>
  <c r="N20" i="73"/>
  <c r="N21" i="73"/>
  <c r="N8" i="73"/>
  <c r="M23" i="73"/>
  <c r="M24" i="73"/>
  <c r="M25" i="73"/>
  <c r="M26" i="73"/>
  <c r="M27" i="73"/>
  <c r="M28" i="73"/>
  <c r="M29" i="73"/>
  <c r="M30" i="73"/>
  <c r="M31" i="73"/>
  <c r="M32" i="73"/>
  <c r="M33" i="73"/>
  <c r="M34" i="73"/>
  <c r="M35" i="73"/>
  <c r="M36" i="73"/>
  <c r="M37" i="73"/>
  <c r="M38" i="73"/>
  <c r="M39" i="73"/>
  <c r="M40" i="73"/>
  <c r="M41" i="73"/>
  <c r="M42" i="73"/>
  <c r="M43" i="73"/>
  <c r="M44" i="73"/>
  <c r="M45" i="73"/>
  <c r="M46" i="73"/>
  <c r="M47" i="73"/>
  <c r="M48" i="73"/>
  <c r="M49" i="73"/>
  <c r="M50" i="73"/>
  <c r="M51" i="73"/>
  <c r="M52" i="73"/>
  <c r="M53" i="73"/>
  <c r="M54" i="73"/>
  <c r="M55" i="73"/>
  <c r="M56" i="73"/>
  <c r="M57" i="73"/>
  <c r="M58" i="73"/>
  <c r="M59" i="73"/>
  <c r="M60" i="73"/>
  <c r="M61" i="73"/>
  <c r="M62" i="73"/>
  <c r="M63" i="73"/>
  <c r="M64" i="73"/>
  <c r="M65" i="73"/>
  <c r="M66" i="73"/>
  <c r="M67" i="73"/>
  <c r="M68" i="73"/>
  <c r="M69" i="73"/>
  <c r="M70" i="73"/>
  <c r="M71" i="73"/>
  <c r="M72" i="73"/>
  <c r="M73" i="73"/>
  <c r="M74" i="73"/>
  <c r="M75" i="73"/>
  <c r="M76" i="73"/>
  <c r="M77" i="73"/>
  <c r="M78" i="73"/>
  <c r="M79" i="73"/>
  <c r="M80" i="73"/>
  <c r="M81" i="73"/>
  <c r="M82" i="73"/>
  <c r="M83" i="73"/>
  <c r="M84" i="73"/>
  <c r="M85" i="73"/>
  <c r="M86" i="73"/>
  <c r="M87" i="73"/>
  <c r="M88" i="73"/>
  <c r="M89" i="73"/>
  <c r="M90" i="73"/>
  <c r="M91" i="73"/>
  <c r="M92" i="73"/>
  <c r="M93" i="73"/>
  <c r="M94" i="73"/>
  <c r="M95" i="73"/>
  <c r="M96" i="73"/>
  <c r="M97" i="73"/>
  <c r="M22" i="73"/>
  <c r="M9" i="73"/>
  <c r="M10" i="73"/>
  <c r="M11" i="73"/>
  <c r="M12" i="73"/>
  <c r="M13" i="73"/>
  <c r="M14" i="73"/>
  <c r="M15" i="73"/>
  <c r="M16" i="73"/>
  <c r="M17" i="73"/>
  <c r="M18" i="73"/>
  <c r="M19" i="73"/>
  <c r="M20" i="73"/>
  <c r="M21" i="73"/>
  <c r="M8" i="73"/>
  <c r="H28"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F41" i="41"/>
  <c r="F42" i="41"/>
  <c r="F43" i="41"/>
  <c r="F44" i="41"/>
  <c r="F45" i="41"/>
  <c r="F46" i="41"/>
  <c r="F47" i="41"/>
  <c r="F48" i="41"/>
  <c r="F49" i="41"/>
  <c r="F50" i="41"/>
  <c r="F51" i="41"/>
  <c r="F52" i="41"/>
  <c r="F53" i="41"/>
  <c r="F54" i="41"/>
  <c r="F55" i="41"/>
  <c r="F56" i="41"/>
  <c r="F57" i="41"/>
  <c r="F58" i="41"/>
  <c r="F59" i="41"/>
  <c r="F60" i="41"/>
  <c r="F61" i="41"/>
  <c r="F62" i="41"/>
  <c r="F63" i="41"/>
  <c r="F64" i="41"/>
  <c r="F65" i="41"/>
  <c r="F66" i="41"/>
  <c r="F67" i="41"/>
  <c r="F68" i="41"/>
  <c r="F69" i="41"/>
  <c r="F70" i="41"/>
  <c r="F71" i="41"/>
  <c r="F72" i="41"/>
  <c r="F73" i="41"/>
  <c r="F74" i="41"/>
  <c r="F75" i="41"/>
  <c r="F76" i="41"/>
  <c r="F77" i="41"/>
  <c r="F78" i="41"/>
  <c r="F79" i="41"/>
  <c r="F80" i="41"/>
  <c r="F81" i="41"/>
  <c r="E28" i="41"/>
  <c r="E29" i="41"/>
  <c r="E30" i="41"/>
  <c r="E31" i="41"/>
  <c r="E32" i="41"/>
  <c r="E33" i="41"/>
  <c r="E34" i="41"/>
  <c r="E35" i="41"/>
  <c r="E36" i="41"/>
  <c r="E37" i="41"/>
  <c r="E38" i="41"/>
  <c r="E39" i="41"/>
  <c r="E40" i="41"/>
  <c r="E41" i="41"/>
  <c r="E42" i="41"/>
  <c r="E43" i="41"/>
  <c r="E44" i="41"/>
  <c r="E45" i="41"/>
  <c r="E46" i="41"/>
  <c r="E47" i="41"/>
  <c r="E48" i="41"/>
  <c r="E49" i="41"/>
  <c r="E50" i="41"/>
  <c r="E51" i="41"/>
  <c r="E52" i="41"/>
  <c r="E53" i="41"/>
  <c r="E54" i="41"/>
  <c r="E55" i="41"/>
  <c r="E56" i="41"/>
  <c r="E57" i="41"/>
  <c r="E58" i="41"/>
  <c r="E59" i="41"/>
  <c r="E60" i="41"/>
  <c r="E61" i="41"/>
  <c r="E62" i="41"/>
  <c r="E63" i="41"/>
  <c r="E64" i="41"/>
  <c r="E65" i="41"/>
  <c r="E66" i="41"/>
  <c r="E67" i="41"/>
  <c r="E68" i="41"/>
  <c r="E69" i="41"/>
  <c r="E70" i="41"/>
  <c r="E71" i="41"/>
  <c r="E72" i="41"/>
  <c r="E73" i="41"/>
  <c r="E74" i="41"/>
  <c r="E75" i="41"/>
  <c r="E76" i="41"/>
  <c r="E77" i="41"/>
  <c r="E78" i="41"/>
  <c r="E79" i="41"/>
  <c r="E80" i="41"/>
  <c r="E81" i="41"/>
  <c r="E27" i="41"/>
  <c r="D14" i="71"/>
  <c r="D13" i="71"/>
  <c r="C14" i="71"/>
  <c r="C13" i="71"/>
  <c r="E14" i="70"/>
  <c r="E13" i="70"/>
  <c r="D14" i="70"/>
  <c r="D13" i="70"/>
  <c r="E14" i="26"/>
  <c r="E13" i="26"/>
  <c r="D14" i="26"/>
  <c r="D13" i="26"/>
  <c r="E14" i="39"/>
  <c r="E13" i="39"/>
  <c r="D14" i="39"/>
  <c r="D13" i="39"/>
  <c r="E14" i="40"/>
  <c r="E13" i="40"/>
  <c r="D14" i="40"/>
  <c r="T14" i="40" s="1"/>
  <c r="D13" i="40"/>
  <c r="E12" i="41"/>
  <c r="E11" i="41"/>
  <c r="E23" i="41"/>
  <c r="G7" i="55"/>
  <c r="G9" i="55"/>
  <c r="F9" i="55"/>
  <c r="E13" i="41"/>
  <c r="F7" i="55"/>
  <c r="R13" i="39" l="1"/>
  <c r="P13" i="39" s="1"/>
  <c r="H16" i="55"/>
  <c r="O13" i="39"/>
  <c r="J13" i="71"/>
  <c r="I13" i="71" s="1"/>
  <c r="I13" i="26"/>
  <c r="I13" i="70"/>
  <c r="F8" i="55"/>
  <c r="I14" i="26"/>
  <c r="H14" i="26" s="1"/>
  <c r="I14" i="70"/>
  <c r="H14" i="70" s="1"/>
  <c r="G5" i="55" s="1"/>
  <c r="G10" i="55" s="1"/>
  <c r="J14" i="71"/>
  <c r="M14" i="40"/>
  <c r="N14" i="40" s="1"/>
  <c r="P14" i="40"/>
  <c r="Q14" i="40" s="1"/>
  <c r="R14" i="40"/>
  <c r="J14" i="40"/>
  <c r="K14" i="40" s="1"/>
  <c r="G14" i="40"/>
  <c r="H14" i="40" s="1"/>
  <c r="T13" i="40"/>
  <c r="I17" i="41" s="1"/>
  <c r="I20" i="41" l="1"/>
  <c r="Q13" i="39"/>
  <c r="I21" i="41"/>
  <c r="I23" i="41"/>
  <c r="I14" i="71"/>
  <c r="C4" i="71" s="1"/>
  <c r="C9" i="55"/>
  <c r="C8" i="55"/>
  <c r="F40" i="41"/>
  <c r="F36" i="41"/>
  <c r="F39" i="41"/>
  <c r="F31" i="41"/>
  <c r="F30" i="41"/>
  <c r="F37" i="41"/>
  <c r="F34" i="41"/>
  <c r="F35" i="41"/>
  <c r="F32" i="41"/>
  <c r="F38" i="41"/>
  <c r="F33" i="41"/>
  <c r="H13" i="26"/>
  <c r="B4" i="74"/>
  <c r="B6" i="74"/>
  <c r="H13" i="70"/>
  <c r="C4" i="70" s="1"/>
  <c r="J48" i="41" s="1"/>
  <c r="B5" i="74"/>
  <c r="B2" i="74"/>
  <c r="F5" i="55"/>
  <c r="F6" i="55"/>
  <c r="F4" i="39"/>
  <c r="S14" i="40"/>
  <c r="C6" i="55" s="1"/>
  <c r="C4" i="26"/>
  <c r="E7" i="40"/>
  <c r="R13" i="40"/>
  <c r="E6" i="40"/>
  <c r="N13" i="40"/>
  <c r="D7" i="40" s="1"/>
  <c r="H13" i="40"/>
  <c r="D5" i="40" s="1"/>
  <c r="M13" i="40"/>
  <c r="G13" i="40"/>
  <c r="E5" i="40"/>
  <c r="Q13" i="40"/>
  <c r="D8" i="40" s="1"/>
  <c r="J13" i="40"/>
  <c r="E8" i="40"/>
  <c r="K13" i="40"/>
  <c r="D6" i="40" s="1"/>
  <c r="P13" i="40"/>
  <c r="S13" i="40"/>
  <c r="C7" i="55" s="1"/>
  <c r="E7" i="55" l="1"/>
  <c r="C23" i="55"/>
  <c r="E23" i="55"/>
  <c r="G23" i="55"/>
  <c r="D24" i="55"/>
  <c r="F24" i="55"/>
  <c r="C25" i="55"/>
  <c r="E25" i="55"/>
  <c r="G25" i="55"/>
  <c r="D26" i="55"/>
  <c r="F26" i="55"/>
  <c r="C27" i="55"/>
  <c r="E27" i="55"/>
  <c r="G27" i="55"/>
  <c r="D28" i="55"/>
  <c r="F28" i="55"/>
  <c r="C29" i="55"/>
  <c r="E29" i="55"/>
  <c r="G29" i="55"/>
  <c r="D30" i="55"/>
  <c r="F30" i="55"/>
  <c r="C31" i="55"/>
  <c r="E31" i="55"/>
  <c r="G31" i="55"/>
  <c r="D32" i="55"/>
  <c r="F32" i="55"/>
  <c r="C33" i="55"/>
  <c r="E33" i="55"/>
  <c r="G33" i="55"/>
  <c r="D34" i="55"/>
  <c r="F34" i="55"/>
  <c r="C35" i="55"/>
  <c r="E35" i="55"/>
  <c r="G35" i="55"/>
  <c r="D36" i="55"/>
  <c r="F36" i="55"/>
  <c r="C37" i="55"/>
  <c r="E37" i="55"/>
  <c r="G37" i="55"/>
  <c r="D38" i="55"/>
  <c r="F38" i="55"/>
  <c r="C39" i="55"/>
  <c r="E39" i="55"/>
  <c r="G39" i="55"/>
  <c r="D40" i="55"/>
  <c r="F40" i="55"/>
  <c r="C41" i="55"/>
  <c r="E41" i="55"/>
  <c r="G41" i="55"/>
  <c r="D42" i="55"/>
  <c r="F42" i="55"/>
  <c r="C43" i="55"/>
  <c r="E43" i="55"/>
  <c r="G43" i="55"/>
  <c r="D44" i="55"/>
  <c r="F44" i="55"/>
  <c r="C45" i="55"/>
  <c r="E45" i="55"/>
  <c r="F23" i="55"/>
  <c r="C24" i="55"/>
  <c r="E24" i="55"/>
  <c r="G24" i="55"/>
  <c r="D25" i="55"/>
  <c r="F25" i="55"/>
  <c r="C26" i="55"/>
  <c r="E26" i="55"/>
  <c r="G26" i="55"/>
  <c r="D27" i="55"/>
  <c r="F27" i="55"/>
  <c r="C28" i="55"/>
  <c r="E28" i="55"/>
  <c r="G28" i="55"/>
  <c r="D29" i="55"/>
  <c r="F29" i="55"/>
  <c r="C30" i="55"/>
  <c r="E30" i="55"/>
  <c r="G30" i="55"/>
  <c r="D31" i="55"/>
  <c r="F31" i="55"/>
  <c r="C32" i="55"/>
  <c r="E32" i="55"/>
  <c r="G32" i="55"/>
  <c r="D33" i="55"/>
  <c r="F33" i="55"/>
  <c r="C34" i="55"/>
  <c r="E34" i="55"/>
  <c r="G34" i="55"/>
  <c r="D35" i="55"/>
  <c r="F35" i="55"/>
  <c r="C36" i="55"/>
  <c r="E36" i="55"/>
  <c r="G36" i="55"/>
  <c r="D37" i="55"/>
  <c r="F37" i="55"/>
  <c r="C38" i="55"/>
  <c r="E38" i="55"/>
  <c r="G38" i="55"/>
  <c r="D39" i="55"/>
  <c r="F39" i="55"/>
  <c r="C40" i="55"/>
  <c r="E40" i="55"/>
  <c r="G40" i="55"/>
  <c r="D41" i="55"/>
  <c r="F41" i="55"/>
  <c r="C42" i="55"/>
  <c r="E42" i="55"/>
  <c r="G42" i="55"/>
  <c r="D43" i="55"/>
  <c r="F43" i="55"/>
  <c r="C44" i="55"/>
  <c r="E44" i="55"/>
  <c r="G44" i="55"/>
  <c r="D45" i="55"/>
  <c r="F45" i="55"/>
  <c r="G45" i="55"/>
  <c r="D46" i="55"/>
  <c r="F46" i="55"/>
  <c r="C47" i="55"/>
  <c r="E47" i="55"/>
  <c r="G47" i="55"/>
  <c r="D48" i="55"/>
  <c r="F48" i="55"/>
  <c r="C49" i="55"/>
  <c r="E49" i="55"/>
  <c r="G49" i="55"/>
  <c r="D50" i="55"/>
  <c r="F50" i="55"/>
  <c r="C51" i="55"/>
  <c r="E51" i="55"/>
  <c r="G51" i="55"/>
  <c r="D52" i="55"/>
  <c r="F52" i="55"/>
  <c r="C53" i="55"/>
  <c r="E53" i="55"/>
  <c r="G53" i="55"/>
  <c r="D54" i="55"/>
  <c r="F54" i="55"/>
  <c r="C55" i="55"/>
  <c r="E55" i="55"/>
  <c r="G55" i="55"/>
  <c r="D56" i="55"/>
  <c r="F56" i="55"/>
  <c r="C57" i="55"/>
  <c r="E57" i="55"/>
  <c r="G57" i="55"/>
  <c r="D58" i="55"/>
  <c r="F58" i="55"/>
  <c r="C59" i="55"/>
  <c r="E59" i="55"/>
  <c r="G59" i="55"/>
  <c r="D60" i="55"/>
  <c r="F60" i="55"/>
  <c r="C61" i="55"/>
  <c r="E61" i="55"/>
  <c r="G61" i="55"/>
  <c r="D62" i="55"/>
  <c r="F62" i="55"/>
  <c r="C63" i="55"/>
  <c r="E63" i="55"/>
  <c r="G63" i="55"/>
  <c r="D64" i="55"/>
  <c r="F64" i="55"/>
  <c r="C65" i="55"/>
  <c r="E65" i="55"/>
  <c r="G65" i="55"/>
  <c r="D66" i="55"/>
  <c r="F66" i="55"/>
  <c r="C67" i="55"/>
  <c r="E67" i="55"/>
  <c r="G67" i="55"/>
  <c r="D68" i="55"/>
  <c r="F68" i="55"/>
  <c r="C69" i="55"/>
  <c r="E69" i="55"/>
  <c r="G69" i="55"/>
  <c r="D70" i="55"/>
  <c r="F70" i="55"/>
  <c r="C71" i="55"/>
  <c r="E71" i="55"/>
  <c r="G71" i="55"/>
  <c r="D72" i="55"/>
  <c r="F72" i="55"/>
  <c r="C73" i="55"/>
  <c r="E73" i="55"/>
  <c r="G73" i="55"/>
  <c r="D74" i="55"/>
  <c r="F74" i="55"/>
  <c r="C75" i="55"/>
  <c r="E75" i="55"/>
  <c r="G75" i="55"/>
  <c r="D76" i="55"/>
  <c r="F76" i="55"/>
  <c r="E22" i="55"/>
  <c r="C46" i="55"/>
  <c r="E46" i="55"/>
  <c r="G46" i="55"/>
  <c r="D47" i="55"/>
  <c r="F47" i="55"/>
  <c r="C48" i="55"/>
  <c r="E48" i="55"/>
  <c r="G48" i="55"/>
  <c r="D49" i="55"/>
  <c r="F49" i="55"/>
  <c r="C50" i="55"/>
  <c r="E50" i="55"/>
  <c r="G50" i="55"/>
  <c r="D51" i="55"/>
  <c r="F51" i="55"/>
  <c r="C52" i="55"/>
  <c r="E52" i="55"/>
  <c r="G52" i="55"/>
  <c r="D53" i="55"/>
  <c r="F53" i="55"/>
  <c r="C54" i="55"/>
  <c r="E54" i="55"/>
  <c r="G54" i="55"/>
  <c r="D55" i="55"/>
  <c r="F55" i="55"/>
  <c r="C56" i="55"/>
  <c r="E56" i="55"/>
  <c r="G56" i="55"/>
  <c r="D57" i="55"/>
  <c r="F57" i="55"/>
  <c r="C58" i="55"/>
  <c r="E58" i="55"/>
  <c r="G58" i="55"/>
  <c r="D59" i="55"/>
  <c r="F59" i="55"/>
  <c r="C60" i="55"/>
  <c r="E60" i="55"/>
  <c r="G60" i="55"/>
  <c r="D61" i="55"/>
  <c r="F61" i="55"/>
  <c r="C62" i="55"/>
  <c r="E62" i="55"/>
  <c r="G62" i="55"/>
  <c r="D63" i="55"/>
  <c r="F63" i="55"/>
  <c r="C64" i="55"/>
  <c r="E64" i="55"/>
  <c r="G64" i="55"/>
  <c r="D65" i="55"/>
  <c r="F65" i="55"/>
  <c r="C66" i="55"/>
  <c r="E66" i="55"/>
  <c r="G66" i="55"/>
  <c r="D67" i="55"/>
  <c r="F67" i="55"/>
  <c r="C68" i="55"/>
  <c r="E68" i="55"/>
  <c r="G68" i="55"/>
  <c r="D69" i="55"/>
  <c r="F69" i="55"/>
  <c r="C70" i="55"/>
  <c r="E70" i="55"/>
  <c r="G70" i="55"/>
  <c r="D71" i="55"/>
  <c r="F71" i="55"/>
  <c r="C72" i="55"/>
  <c r="E72" i="55"/>
  <c r="G72" i="55"/>
  <c r="D73" i="55"/>
  <c r="F73" i="55"/>
  <c r="C74" i="55"/>
  <c r="E74" i="55"/>
  <c r="G74" i="55"/>
  <c r="D75" i="55"/>
  <c r="F75" i="55"/>
  <c r="C76" i="55"/>
  <c r="E76" i="55"/>
  <c r="G76" i="55"/>
  <c r="F22" i="55"/>
  <c r="D22" i="55"/>
  <c r="D23" i="55"/>
  <c r="G22" i="55"/>
  <c r="D6" i="55"/>
  <c r="D7" i="55"/>
  <c r="I7" i="55" s="1"/>
  <c r="E6" i="55"/>
  <c r="D8" i="55"/>
  <c r="E9" i="55"/>
  <c r="E8" i="55"/>
  <c r="D9" i="55"/>
  <c r="H29" i="41"/>
  <c r="F29" i="41"/>
  <c r="F10" i="55"/>
  <c r="D5" i="39"/>
  <c r="D4" i="39"/>
  <c r="J31" i="41"/>
  <c r="J44" i="41"/>
  <c r="J69" i="41"/>
  <c r="J81" i="41"/>
  <c r="J56" i="41"/>
  <c r="J49" i="41"/>
  <c r="J66" i="41"/>
  <c r="J41" i="41"/>
  <c r="J27" i="41"/>
  <c r="J53" i="41"/>
  <c r="J52" i="41"/>
  <c r="J65" i="41"/>
  <c r="J76" i="41"/>
  <c r="J59" i="41"/>
  <c r="J34" i="41"/>
  <c r="J55" i="41"/>
  <c r="J38" i="41"/>
  <c r="I40" i="41"/>
  <c r="I49" i="41"/>
  <c r="I41" i="41"/>
  <c r="I74" i="41"/>
  <c r="I51" i="41"/>
  <c r="I72" i="41"/>
  <c r="I30" i="41"/>
  <c r="I44" i="41"/>
  <c r="I52" i="41"/>
  <c r="I56" i="41"/>
  <c r="I35" i="41"/>
  <c r="I67" i="41"/>
  <c r="I62" i="41"/>
  <c r="I73" i="41"/>
  <c r="I55" i="41"/>
  <c r="I27" i="41"/>
  <c r="I36" i="41"/>
  <c r="I66" i="41"/>
  <c r="I33" i="41"/>
  <c r="I54" i="41"/>
  <c r="J77" i="41"/>
  <c r="J61" i="41"/>
  <c r="J45" i="41"/>
  <c r="J68" i="41"/>
  <c r="J36" i="41"/>
  <c r="J73" i="41"/>
  <c r="J57" i="41"/>
  <c r="J39" i="41"/>
  <c r="J60" i="41"/>
  <c r="J28" i="41"/>
  <c r="I32" i="41"/>
  <c r="I48" i="41"/>
  <c r="I64" i="41"/>
  <c r="I80" i="41"/>
  <c r="I43" i="41"/>
  <c r="I59" i="41"/>
  <c r="I75" i="41"/>
  <c r="I46" i="41"/>
  <c r="I78" i="41"/>
  <c r="I57" i="41"/>
  <c r="I76" i="41"/>
  <c r="I38" i="41"/>
  <c r="I42" i="41"/>
  <c r="I53" i="41"/>
  <c r="I47" i="41"/>
  <c r="I63" i="41"/>
  <c r="I77" i="41"/>
  <c r="J64" i="41"/>
  <c r="J37" i="41"/>
  <c r="J50" i="41"/>
  <c r="J35" i="41"/>
  <c r="J71" i="41"/>
  <c r="J70" i="41"/>
  <c r="J29" i="41"/>
  <c r="J51" i="41"/>
  <c r="J54" i="41"/>
  <c r="J33" i="41"/>
  <c r="J79" i="41"/>
  <c r="J63" i="41"/>
  <c r="J47" i="41"/>
  <c r="J72" i="41"/>
  <c r="J40" i="41"/>
  <c r="D21" i="41"/>
  <c r="J42" i="41"/>
  <c r="J58" i="41"/>
  <c r="J74" i="41"/>
  <c r="J75" i="41"/>
  <c r="J43" i="41"/>
  <c r="J32" i="41"/>
  <c r="I61" i="41"/>
  <c r="I50" i="41"/>
  <c r="I29" i="41"/>
  <c r="I45" i="41"/>
  <c r="I34" i="41"/>
  <c r="I65" i="41"/>
  <c r="I31" i="41"/>
  <c r="I79" i="41"/>
  <c r="I68" i="41"/>
  <c r="I69" i="41"/>
  <c r="I37" i="41"/>
  <c r="I58" i="41"/>
  <c r="D20" i="41"/>
  <c r="I81" i="41"/>
  <c r="I70" i="41"/>
  <c r="I71" i="41"/>
  <c r="I39" i="41"/>
  <c r="I60" i="41"/>
  <c r="I28" i="41"/>
  <c r="J78" i="41"/>
  <c r="J62" i="41"/>
  <c r="J46" i="41"/>
  <c r="J30" i="41"/>
  <c r="J80" i="41"/>
  <c r="J67" i="41"/>
  <c r="F27" i="41"/>
  <c r="F28" i="41"/>
  <c r="C5" i="55"/>
  <c r="E9" i="40"/>
  <c r="D9" i="40"/>
  <c r="D17" i="41" s="1"/>
  <c r="L28" i="41" l="1"/>
  <c r="I9" i="55"/>
  <c r="I8" i="55"/>
  <c r="I6" i="55"/>
  <c r="H32" i="55"/>
  <c r="H28" i="55"/>
  <c r="H24" i="55"/>
  <c r="H31" i="55"/>
  <c r="H27" i="55"/>
  <c r="H23" i="55"/>
  <c r="H34" i="55"/>
  <c r="H30" i="55"/>
  <c r="H26" i="55"/>
  <c r="H33" i="55"/>
  <c r="H29" i="55"/>
  <c r="H25" i="55"/>
  <c r="E4" i="39"/>
  <c r="H74" i="55"/>
  <c r="H70" i="55"/>
  <c r="H66" i="55"/>
  <c r="H62" i="55"/>
  <c r="H58" i="55"/>
  <c r="H54" i="55"/>
  <c r="H50" i="55"/>
  <c r="H46" i="55"/>
  <c r="H73" i="55"/>
  <c r="H69" i="55"/>
  <c r="H65" i="55"/>
  <c r="H61" i="55"/>
  <c r="H57" i="55"/>
  <c r="H53" i="55"/>
  <c r="H49" i="55"/>
  <c r="H42" i="55"/>
  <c r="H38" i="55"/>
  <c r="H45" i="55"/>
  <c r="H41" i="55"/>
  <c r="H37" i="55"/>
  <c r="H76" i="55"/>
  <c r="H72" i="55"/>
  <c r="H68" i="55"/>
  <c r="H64" i="55"/>
  <c r="H60" i="55"/>
  <c r="H56" i="55"/>
  <c r="H52" i="55"/>
  <c r="H48" i="55"/>
  <c r="H75" i="55"/>
  <c r="H71" i="55"/>
  <c r="H67" i="55"/>
  <c r="H63" i="55"/>
  <c r="H59" i="55"/>
  <c r="H55" i="55"/>
  <c r="H51" i="55"/>
  <c r="H47" i="55"/>
  <c r="H44" i="55"/>
  <c r="H40" i="55"/>
  <c r="H36" i="55"/>
  <c r="H43" i="55"/>
  <c r="H39" i="55"/>
  <c r="H35" i="55"/>
  <c r="B7" i="74"/>
  <c r="C16" i="55"/>
  <c r="F15" i="55"/>
  <c r="C15" i="55"/>
  <c r="G15" i="55"/>
  <c r="G16" i="55"/>
  <c r="F16" i="55"/>
  <c r="D77" i="55"/>
  <c r="E77" i="55"/>
  <c r="G77" i="55"/>
  <c r="F77" i="55"/>
  <c r="C10" i="55"/>
  <c r="G17" i="55" l="1"/>
  <c r="C17" i="55"/>
  <c r="F17" i="55"/>
  <c r="K27" i="41"/>
  <c r="H15" i="55" s="1"/>
  <c r="H17" i="55" s="1"/>
  <c r="D10" i="39"/>
  <c r="D22" i="41" s="1"/>
  <c r="H5" i="55"/>
  <c r="H10" i="55" s="1"/>
  <c r="R14" i="39"/>
  <c r="I19" i="41" s="1"/>
  <c r="O14" i="39" l="1"/>
  <c r="F6" i="39"/>
  <c r="F8" i="39" s="1"/>
  <c r="B3" i="74"/>
  <c r="I18" i="41"/>
  <c r="P14" i="39"/>
  <c r="I22" i="41"/>
  <c r="D9" i="39" l="1"/>
  <c r="D19" i="41" s="1"/>
  <c r="E5" i="55"/>
  <c r="E10" i="55" s="1"/>
  <c r="H27" i="41"/>
  <c r="D7" i="39"/>
  <c r="D5" i="55"/>
  <c r="C22" i="55"/>
  <c r="Q14" i="39"/>
  <c r="G27" i="41"/>
  <c r="D8" i="39"/>
  <c r="D6" i="39"/>
  <c r="E6" i="39" s="1"/>
  <c r="D15" i="55" l="1"/>
  <c r="D16" i="55"/>
  <c r="E15" i="55"/>
  <c r="E16" i="55"/>
  <c r="I16" i="55" s="1"/>
  <c r="L27" i="41"/>
  <c r="H22" i="55"/>
  <c r="C77" i="55"/>
  <c r="H77" i="55" s="1"/>
  <c r="E8" i="39"/>
  <c r="D18" i="41"/>
  <c r="D23" i="41" s="1"/>
  <c r="I5" i="55"/>
  <c r="D10" i="55"/>
  <c r="I10" i="55" s="1"/>
  <c r="I15" i="55" l="1"/>
  <c r="E17" i="55"/>
  <c r="D17" i="55"/>
  <c r="I17" i="55" l="1"/>
</calcChain>
</file>

<file path=xl/sharedStrings.xml><?xml version="1.0" encoding="utf-8"?>
<sst xmlns="http://schemas.openxmlformats.org/spreadsheetml/2006/main" count="660" uniqueCount="358">
  <si>
    <t>Country</t>
  </si>
  <si>
    <t>Total</t>
  </si>
  <si>
    <t>Action</t>
  </si>
  <si>
    <t>Austria</t>
  </si>
  <si>
    <t>Belgium</t>
  </si>
  <si>
    <t>Cyprus</t>
  </si>
  <si>
    <t>Bulgaria</t>
  </si>
  <si>
    <t>Afghanistan</t>
  </si>
  <si>
    <t>P1</t>
  </si>
  <si>
    <t>P2</t>
  </si>
  <si>
    <t>P3</t>
  </si>
  <si>
    <t>P4</t>
  </si>
  <si>
    <t>P5</t>
  </si>
  <si>
    <t>P6</t>
  </si>
  <si>
    <t>P7</t>
  </si>
  <si>
    <t>P8</t>
  </si>
  <si>
    <t>P9</t>
  </si>
  <si>
    <t>P10</t>
  </si>
  <si>
    <t>P11</t>
  </si>
  <si>
    <t>P12</t>
  </si>
  <si>
    <t>P14</t>
  </si>
  <si>
    <t>P15</t>
  </si>
  <si>
    <t>P16</t>
  </si>
  <si>
    <t>P17</t>
  </si>
  <si>
    <t>P18</t>
  </si>
  <si>
    <t>P19</t>
  </si>
  <si>
    <t>P20</t>
  </si>
  <si>
    <t>Distance</t>
  </si>
  <si>
    <t>Denmark</t>
  </si>
  <si>
    <t>Ireland</t>
  </si>
  <si>
    <t>Liechtenstein</t>
  </si>
  <si>
    <t>Netherlands</t>
  </si>
  <si>
    <t>Norway</t>
  </si>
  <si>
    <t>Sweden</t>
  </si>
  <si>
    <t>Finland</t>
  </si>
  <si>
    <t>France</t>
  </si>
  <si>
    <t>Germany</t>
  </si>
  <si>
    <t>Iceland</t>
  </si>
  <si>
    <t>Italy</t>
  </si>
  <si>
    <t>United Kingdom</t>
  </si>
  <si>
    <t>Czech Republic</t>
  </si>
  <si>
    <t>Greece</t>
  </si>
  <si>
    <t>Malta</t>
  </si>
  <si>
    <t>Portugal</t>
  </si>
  <si>
    <t>Slovenia</t>
  </si>
  <si>
    <t>Spain</t>
  </si>
  <si>
    <t>Croatia</t>
  </si>
  <si>
    <t>Estonia</t>
  </si>
  <si>
    <t>Hungary</t>
  </si>
  <si>
    <t>Latvia</t>
  </si>
  <si>
    <t>Lithuania</t>
  </si>
  <si>
    <t>Poland</t>
  </si>
  <si>
    <t>Romania</t>
  </si>
  <si>
    <t>Turkey</t>
  </si>
  <si>
    <t>Israel</t>
  </si>
  <si>
    <t>Albania</t>
  </si>
  <si>
    <t>Algeria</t>
  </si>
  <si>
    <t>Argentina</t>
  </si>
  <si>
    <t>Armenia</t>
  </si>
  <si>
    <t>Azerbaijan</t>
  </si>
  <si>
    <t>Bangladesh</t>
  </si>
  <si>
    <t>Belarus</t>
  </si>
  <si>
    <t>Bhutan</t>
  </si>
  <si>
    <t>Bolivia</t>
  </si>
  <si>
    <t>Bosnia and Herzegovina</t>
  </si>
  <si>
    <t>Brazil</t>
  </si>
  <si>
    <t>Cambodia</t>
  </si>
  <si>
    <t>China</t>
  </si>
  <si>
    <t>Colombia</t>
  </si>
  <si>
    <t>Costa Rica</t>
  </si>
  <si>
    <t>Cuba</t>
  </si>
  <si>
    <t>Ecuador</t>
  </si>
  <si>
    <t>Egypt</t>
  </si>
  <si>
    <t>Georgia</t>
  </si>
  <si>
    <t>Guatemala</t>
  </si>
  <si>
    <t>Honduras</t>
  </si>
  <si>
    <t>India</t>
  </si>
  <si>
    <t>Indonesia</t>
  </si>
  <si>
    <t>Iran</t>
  </si>
  <si>
    <t>Iraq</t>
  </si>
  <si>
    <t>Jordan</t>
  </si>
  <si>
    <t>Kyrgyzstan</t>
  </si>
  <si>
    <t>Laos</t>
  </si>
  <si>
    <t>Lebanon</t>
  </si>
  <si>
    <t>Libya</t>
  </si>
  <si>
    <t>Malaysia</t>
  </si>
  <si>
    <t>Maldives</t>
  </si>
  <si>
    <t>Mexico</t>
  </si>
  <si>
    <t>Moldova</t>
  </si>
  <si>
    <t>Mongolia</t>
  </si>
  <si>
    <t>Montenegro</t>
  </si>
  <si>
    <t>Morocco</t>
  </si>
  <si>
    <t>Nepal</t>
  </si>
  <si>
    <t>Nicaragua</t>
  </si>
  <si>
    <t>Pakistan</t>
  </si>
  <si>
    <t>Panama</t>
  </si>
  <si>
    <t>Paraguay</t>
  </si>
  <si>
    <t>Philippines</t>
  </si>
  <si>
    <t>Serbia</t>
  </si>
  <si>
    <t>South Africa</t>
  </si>
  <si>
    <t>Syria</t>
  </si>
  <si>
    <t>Tajikistan</t>
  </si>
  <si>
    <t>Thailand</t>
  </si>
  <si>
    <t>Tunisia</t>
  </si>
  <si>
    <t>Turkmenistan</t>
  </si>
  <si>
    <t>Uzbekistan</t>
  </si>
  <si>
    <t>Venezuela</t>
  </si>
  <si>
    <t>Vietnam</t>
  </si>
  <si>
    <t>Yemen</t>
  </si>
  <si>
    <t>P21</t>
  </si>
  <si>
    <t>P22</t>
  </si>
  <si>
    <t>P23</t>
  </si>
  <si>
    <t>P24</t>
  </si>
  <si>
    <t>P25</t>
  </si>
  <si>
    <t>P26</t>
  </si>
  <si>
    <t>P27</t>
  </si>
  <si>
    <t>P28</t>
  </si>
  <si>
    <t>P29</t>
  </si>
  <si>
    <t>P30</t>
  </si>
  <si>
    <t>P31</t>
  </si>
  <si>
    <t>P32</t>
  </si>
  <si>
    <t>P33</t>
  </si>
  <si>
    <t>P34</t>
  </si>
  <si>
    <t>P35</t>
  </si>
  <si>
    <t>P36</t>
  </si>
  <si>
    <t>P37</t>
  </si>
  <si>
    <t>P38</t>
  </si>
  <si>
    <t>P39</t>
  </si>
  <si>
    <t>P40</t>
  </si>
  <si>
    <t>Teacher/Trainer/Researcher</t>
  </si>
  <si>
    <t>Programme guide and instructions for applicants</t>
  </si>
  <si>
    <t>Manager</t>
  </si>
  <si>
    <t>Nature, type and specifications of the item</t>
  </si>
  <si>
    <t>Key Action 2: Cooperation for innovation and the exchange of good practices</t>
  </si>
  <si>
    <t>Luxembourg</t>
  </si>
  <si>
    <t>Peru</t>
  </si>
  <si>
    <t>Duration number of months</t>
  </si>
  <si>
    <t>P41</t>
  </si>
  <si>
    <t>P42</t>
  </si>
  <si>
    <t>P43</t>
  </si>
  <si>
    <t>P44</t>
  </si>
  <si>
    <t>P45</t>
  </si>
  <si>
    <t>P46</t>
  </si>
  <si>
    <t>P47</t>
  </si>
  <si>
    <t>P48</t>
  </si>
  <si>
    <t>P49</t>
  </si>
  <si>
    <t>P50</t>
  </si>
  <si>
    <t>Partner 
N°</t>
  </si>
  <si>
    <t>Name of Partner</t>
  </si>
  <si>
    <t>100 KM and 499 KM</t>
  </si>
  <si>
    <t>500 KM and 1999 KM</t>
  </si>
  <si>
    <t>2000 KM and 2999 KM</t>
  </si>
  <si>
    <t>8000 KM or more</t>
  </si>
  <si>
    <t>Slovakia</t>
  </si>
  <si>
    <t>3000 KM and 3999 KM</t>
  </si>
  <si>
    <t>4000 KM and 7999 KM</t>
  </si>
  <si>
    <t>P13</t>
  </si>
  <si>
    <t>P51</t>
  </si>
  <si>
    <t>P52</t>
  </si>
  <si>
    <t>P53</t>
  </si>
  <si>
    <t>P54</t>
  </si>
  <si>
    <t>P55</t>
  </si>
  <si>
    <t>Work
Package</t>
  </si>
  <si>
    <t>Total 
(EUR)</t>
  </si>
  <si>
    <t>Total
(EUR)</t>
  </si>
  <si>
    <t>Amount
Excluding VAT
(EUR)</t>
  </si>
  <si>
    <t>1. Staff Costs</t>
  </si>
  <si>
    <t>Palestine</t>
  </si>
  <si>
    <t>Kosovo</t>
  </si>
  <si>
    <t>Project Acronym</t>
  </si>
  <si>
    <t>Project Title</t>
  </si>
  <si>
    <t>Travel 
Costs
(EUR)</t>
  </si>
  <si>
    <t>Development</t>
  </si>
  <si>
    <t>Preparation</t>
  </si>
  <si>
    <t>Management</t>
  </si>
  <si>
    <t>Costs of
Stay
(EUR)</t>
  </si>
  <si>
    <t>PR/PA</t>
  </si>
  <si>
    <t>Countries</t>
  </si>
  <si>
    <t>Budget Breakdown by Workpackage / Budget Headings</t>
  </si>
  <si>
    <t>DISTRIBUTION OF THE GRANT BY ORGANISATION (in EUR)</t>
  </si>
  <si>
    <t>Ukraine</t>
  </si>
  <si>
    <t>Russia</t>
  </si>
  <si>
    <t>Number of Days</t>
  </si>
  <si>
    <t>2-3. Travel Costs &amp; Costs of Stay</t>
  </si>
  <si>
    <t>Total (EUR)</t>
  </si>
  <si>
    <t>4. Equipment Costs</t>
  </si>
  <si>
    <t>5. Subcontracting Costs</t>
  </si>
  <si>
    <t>3. Costs of Stay</t>
  </si>
  <si>
    <t>Item*</t>
  </si>
  <si>
    <t>Source of Co-financing**</t>
  </si>
  <si>
    <t>Justification***</t>
  </si>
  <si>
    <t>1. Staff 
Costs</t>
  </si>
  <si>
    <t>2. Travel 
Costs</t>
  </si>
  <si>
    <t>3. Costs of 
Stay</t>
  </si>
  <si>
    <t>4. Equipment 
Costs</t>
  </si>
  <si>
    <t>5. Subcontracting 
Costs</t>
  </si>
  <si>
    <t>Programme Countries</t>
  </si>
  <si>
    <t>Partner Countries</t>
  </si>
  <si>
    <t>Total Number 
of Days</t>
  </si>
  <si>
    <t>Information for the Co-financing</t>
  </si>
  <si>
    <t>3. Costs 
of Stay</t>
  </si>
  <si>
    <t>4. Equipment
Costs</t>
  </si>
  <si>
    <t>5. Subcontracting
Costs</t>
  </si>
  <si>
    <t>Budget Breakdown by Programme or Partner Countries / Budget Headings</t>
  </si>
  <si>
    <t>Partner
N°</t>
  </si>
  <si>
    <t>Budget Breakdown by Partner / Work Package</t>
  </si>
  <si>
    <t>Category</t>
  </si>
  <si>
    <t>Number of 
days</t>
  </si>
  <si>
    <t>Staff</t>
  </si>
  <si>
    <t>Number of 
days (per participant)</t>
  </si>
  <si>
    <t>Student</t>
  </si>
  <si>
    <t>Unit cost 
per day</t>
  </si>
  <si>
    <t>Travel Distance</t>
  </si>
  <si>
    <t>Number of 
Participants</t>
  </si>
  <si>
    <t>Student/
Staff</t>
  </si>
  <si>
    <t>Number of 
Days</t>
  </si>
  <si>
    <t>Name of Partner
(to encode in overview sheet)</t>
  </si>
  <si>
    <t>Country
(to encode in overview sheet)</t>
  </si>
  <si>
    <t>Check
Data
Encoding</t>
  </si>
  <si>
    <t>* e.g.: Equipment,  Staff costs, travel costs and/or costs of stay, printing &amp; publishing</t>
  </si>
  <si>
    <t>** e.g.: governmental grant, organisation/institution's own resources</t>
  </si>
  <si>
    <t>*** e.g.: Preparation of training materials - 2 days x 7,5 hours x 3 persons x € 25</t>
  </si>
  <si>
    <t>EU GRANT REQUESTED FROM THE EUROPEAN UNION (in EUR)</t>
  </si>
  <si>
    <r>
      <rPr>
        <b/>
        <u/>
        <sz val="14"/>
        <rFont val="Arial Narrow"/>
        <family val="2"/>
      </rPr>
      <t>City</t>
    </r>
    <r>
      <rPr>
        <b/>
        <sz val="14"/>
        <rFont val="Arial Narrow"/>
        <family val="2"/>
      </rPr>
      <t xml:space="preserve"> of Departure</t>
    </r>
  </si>
  <si>
    <r>
      <rPr>
        <b/>
        <u/>
        <sz val="14"/>
        <rFont val="Arial Narrow"/>
        <family val="2"/>
      </rPr>
      <t>City</t>
    </r>
    <r>
      <rPr>
        <b/>
        <sz val="14"/>
        <rFont val="Arial Narrow"/>
        <family val="2"/>
      </rPr>
      <t xml:space="preserve"> of Destination</t>
    </r>
  </si>
  <si>
    <t>A.1 Staff Costs</t>
  </si>
  <si>
    <t>A.2 &amp; B Travel Costs</t>
  </si>
  <si>
    <t>A. 3 Costs of Stay</t>
  </si>
  <si>
    <t>A.4 Equipment</t>
  </si>
  <si>
    <t>A.5 Subcontracting</t>
  </si>
  <si>
    <t xml:space="preserve">* Link to CBHE Call for proposal, forms, annexes and guidelines: </t>
  </si>
  <si>
    <t>former Yugoslav Republic of Macedonia</t>
  </si>
  <si>
    <t>Angola</t>
  </si>
  <si>
    <t>Antigua and Barbuda</t>
  </si>
  <si>
    <t>Bahamas</t>
  </si>
  <si>
    <t>Barbados</t>
  </si>
  <si>
    <t>Belize</t>
  </si>
  <si>
    <t>Benin</t>
  </si>
  <si>
    <t>Botswana</t>
  </si>
  <si>
    <t>Burkina Faso</t>
  </si>
  <si>
    <t>Burundi</t>
  </si>
  <si>
    <t>Cameroon</t>
  </si>
  <si>
    <t>Cape Verde</t>
  </si>
  <si>
    <t>Central African Republic</t>
  </si>
  <si>
    <t>Chad</t>
  </si>
  <si>
    <t>Comoros</t>
  </si>
  <si>
    <t>Congo</t>
  </si>
  <si>
    <t>Cook Islands</t>
  </si>
  <si>
    <t>Djibouti</t>
  </si>
  <si>
    <t>Dominica</t>
  </si>
  <si>
    <t>Dominican Republic</t>
  </si>
  <si>
    <t>Equatorial Guinea</t>
  </si>
  <si>
    <t>Eritrea</t>
  </si>
  <si>
    <t>Ethiopia</t>
  </si>
  <si>
    <t>Gabon</t>
  </si>
  <si>
    <t>Gambia</t>
  </si>
  <si>
    <t>Ghana</t>
  </si>
  <si>
    <t>Grenada</t>
  </si>
  <si>
    <t>Guinea</t>
  </si>
  <si>
    <t>Guinea-Bissau</t>
  </si>
  <si>
    <t>Guyana</t>
  </si>
  <si>
    <t>Haiti</t>
  </si>
  <si>
    <t>Ivory Coast</t>
  </si>
  <si>
    <t>Jamaica</t>
  </si>
  <si>
    <t>Kenya</t>
  </si>
  <si>
    <t>Kiribati</t>
  </si>
  <si>
    <t>Lesotho</t>
  </si>
  <si>
    <t>Liberia</t>
  </si>
  <si>
    <t>Madagascar</t>
  </si>
  <si>
    <t>Malawi</t>
  </si>
  <si>
    <t>Mali</t>
  </si>
  <si>
    <t>Marshall Islands</t>
  </si>
  <si>
    <t>Mauritania</t>
  </si>
  <si>
    <t>Mauritius</t>
  </si>
  <si>
    <t>Mozambique</t>
  </si>
  <si>
    <t>Myanmar</t>
  </si>
  <si>
    <t>Namibia</t>
  </si>
  <si>
    <t>Nauru</t>
  </si>
  <si>
    <t>Niger</t>
  </si>
  <si>
    <t>Nigeria</t>
  </si>
  <si>
    <t>Niue</t>
  </si>
  <si>
    <t>Palau</t>
  </si>
  <si>
    <t>Papua New Guinea</t>
  </si>
  <si>
    <t>Rwanda</t>
  </si>
  <si>
    <t>Saint Kitts and Nevis</t>
  </si>
  <si>
    <t>Saint Vincent and the Grenadines</t>
  </si>
  <si>
    <t>Samoa</t>
  </si>
  <si>
    <t>Sao Tome and Principe</t>
  </si>
  <si>
    <t>Senegal</t>
  </si>
  <si>
    <t>Seychelles</t>
  </si>
  <si>
    <t>Sierra Leone</t>
  </si>
  <si>
    <t>Somalia</t>
  </si>
  <si>
    <t>South Sudan</t>
  </si>
  <si>
    <t>Sudan</t>
  </si>
  <si>
    <t>Swaziland</t>
  </si>
  <si>
    <t>Tanzania</t>
  </si>
  <si>
    <t>Togo</t>
  </si>
  <si>
    <t>Tonga</t>
  </si>
  <si>
    <t>Trinidad and Tobago</t>
  </si>
  <si>
    <t>Tuvalu</t>
  </si>
  <si>
    <t>Uganda</t>
  </si>
  <si>
    <t>Vanuatu</t>
  </si>
  <si>
    <t>Zambia</t>
  </si>
  <si>
    <t>Zimbabwe</t>
  </si>
  <si>
    <t>Travel Costs Student (EUR)</t>
  </si>
  <si>
    <t>Costs of Stay Student (EUR)</t>
  </si>
  <si>
    <t>Travel Costs Staff (EUR)</t>
  </si>
  <si>
    <t>Costs of Stay Staff (EUR)</t>
  </si>
  <si>
    <t>Total Travel Costs (EUR)</t>
  </si>
  <si>
    <t>Total Costs of Stay (EUR)</t>
  </si>
  <si>
    <t>Total 
Costs (in EUR)</t>
  </si>
  <si>
    <t>Sri Lanka</t>
  </si>
  <si>
    <t>El Salvador</t>
  </si>
  <si>
    <t>Capacity Building in the field of higher education</t>
  </si>
  <si>
    <t>Contribution for the purchase of equipment necessary for the implementation of the project. Support is provided only for equipment purchased for the benefit of the HEIs in the Partner Countries. 
Conditional: the request for financial support to cover these costs must be motivated in the application form</t>
  </si>
  <si>
    <t>Administrative Staff</t>
  </si>
  <si>
    <t>Technical Staff</t>
  </si>
  <si>
    <t>Unit costs based on the travel distance per participant. 
Travel distances must be calculated using the distance calculator supported by the European Commission . 
The applicant must indicate the distance of a one-way travel to calculate the amount of the EU grant that will support the round trip.</t>
  </si>
  <si>
    <t>Support for sub-contracting costs that are necessary to the implementation of the project, including, in particular, costs for the compulsory financial audits (audit certificate) and for any external quality assurance procedure.
Sub-contracting for project-management-related tasks is not eligible.
Sub-contracting to external bodies should be very occasional. The specific competences and particular expertise needed to reach the project objectives should be found in the consortium and should determine its composition.</t>
  </si>
  <si>
    <t>Saint Lucia</t>
  </si>
  <si>
    <t>Quality Plan</t>
  </si>
  <si>
    <t>Dissemination &amp; Exploitation</t>
  </si>
  <si>
    <t>Fiji</t>
  </si>
  <si>
    <t>DPR Korea</t>
  </si>
  <si>
    <t>Solomon Islands</t>
  </si>
  <si>
    <t>Suriname</t>
  </si>
  <si>
    <t>Kazakstan</t>
  </si>
  <si>
    <t>Congo - Republic of the-</t>
  </si>
  <si>
    <t>Micronesia - Federated States of-</t>
  </si>
  <si>
    <t>Timor Leste - Republic of-</t>
  </si>
  <si>
    <t>100% of eligible costs
Max. 30% of the total grant</t>
  </si>
  <si>
    <t>100% of eligible costs
Max. 10% of the total grant</t>
  </si>
  <si>
    <t>0 KM and 9 KM</t>
  </si>
  <si>
    <t>10 KM and 99 KM</t>
  </si>
  <si>
    <t>Total Grant requested from the European Union</t>
  </si>
  <si>
    <t>WorkPackage</t>
  </si>
  <si>
    <t>Unit costs
Contribution to the costs of staff performing tasks which are directly necessary to the achievements of the project's objectives.
Conditional: applicants will have to justify the type and volume of resources needed in relation to the implementation of the proposed activities and outputs. The contribution is provided on the  condition that the salary for the same tasks is compensated only once.</t>
  </si>
  <si>
    <r>
      <t xml:space="preserve">Costs for subsistence, accommodation, local and public transport such as bus and taxi, personal or optional health insurance.
Unit costs based on the duration of the stay of the participants:
</t>
    </r>
    <r>
      <rPr>
        <b/>
        <u/>
        <sz val="11"/>
        <color theme="1"/>
        <rFont val="Arial Narrow"/>
        <family val="2"/>
      </rPr>
      <t>Staff:</t>
    </r>
    <r>
      <rPr>
        <b/>
        <sz val="11"/>
        <color theme="1"/>
        <rFont val="Arial Narrow"/>
        <family val="2"/>
      </rPr>
      <t xml:space="preserve"> 
120 EUR/day from day 1 to day 14
70 EUR/day from day 15 to day 60
50 EUR/day from day 61 to day 90 (the maximum)
</t>
    </r>
    <r>
      <rPr>
        <b/>
        <u/>
        <sz val="11"/>
        <color theme="1"/>
        <rFont val="Arial Narrow"/>
        <family val="2"/>
      </rPr>
      <t>Student:</t>
    </r>
    <r>
      <rPr>
        <b/>
        <sz val="11"/>
        <color theme="1"/>
        <rFont val="Arial Narrow"/>
        <family val="2"/>
      </rPr>
      <t xml:space="preserve"> 
55 EUR/day from day 1 to day 14
40 EUR/day from day 15 to max day 90 (the maximum)</t>
    </r>
  </si>
  <si>
    <t>Exceptional Travel Costs (EUR)</t>
  </si>
  <si>
    <t>Co-financing</t>
  </si>
  <si>
    <t>2-3. Travel Costs&amp;Costs of Stay</t>
  </si>
  <si>
    <t>Data Sheet Validation</t>
  </si>
  <si>
    <r>
      <t xml:space="preserve">Before completing this table please read carefully the instructions available on </t>
    </r>
    <r>
      <rPr>
        <u/>
        <sz val="18"/>
        <color rgb="FF0070C0"/>
        <rFont val="Arial Narrow"/>
        <family val="2"/>
      </rPr>
      <t>the EACEA website</t>
    </r>
  </si>
  <si>
    <t>6. Exceptional Costs</t>
  </si>
  <si>
    <t>2. Travel Costs</t>
  </si>
  <si>
    <t>Travel 
Costs based on Unit Costs
(EUR)</t>
  </si>
  <si>
    <t>Estimated Actual Cost of Travel (EUR)</t>
  </si>
  <si>
    <t>Exceptional Cost for Expensive Travel (EUR)</t>
  </si>
  <si>
    <t>Exceptional Costs for Expensive Travel</t>
  </si>
  <si>
    <t>Exceptional Costs</t>
  </si>
  <si>
    <t>Replace unit costs with exceptional costs</t>
  </si>
  <si>
    <r>
      <rPr>
        <b/>
        <sz val="16"/>
        <rFont val="Arial Narrow"/>
        <family val="2"/>
      </rPr>
      <t>UNIT COSTS AND SUMMARY OF THE FUNDING RULES FOR  JOINT AND STRUCTURAL CAPACITY BUILDING PROJECTS</t>
    </r>
    <r>
      <rPr>
        <b/>
        <sz val="12"/>
        <rFont val="Arial Narrow"/>
        <family val="2"/>
      </rPr>
      <t xml:space="preserve">
You can find below the unit costs values used in this file for the calculation of the grant.
Please refer to the </t>
    </r>
    <r>
      <rPr>
        <b/>
        <i/>
        <sz val="12"/>
        <color theme="1"/>
        <rFont val="Arial Narrow"/>
        <family val="2"/>
      </rPr>
      <t>Erasmus+ Programme guide 2019*</t>
    </r>
    <r>
      <rPr>
        <b/>
        <sz val="12"/>
        <color theme="1"/>
        <rFont val="Arial Narrow"/>
        <family val="2"/>
      </rPr>
      <t xml:space="preserve"> </t>
    </r>
    <r>
      <rPr>
        <b/>
        <sz val="12"/>
        <rFont val="Arial Narrow"/>
        <family val="2"/>
      </rPr>
      <t>for a complete overview of the funding rules applying to the Joint and Structural Capacity Building Projects</t>
    </r>
    <r>
      <rPr>
        <b/>
        <sz val="12"/>
        <color rgb="FFFF0000"/>
        <rFont val="Arial Narrow"/>
        <family val="2"/>
      </rPr>
      <t xml:space="preserve"> </t>
    </r>
    <r>
      <rPr>
        <b/>
        <sz val="12"/>
        <color theme="1"/>
        <rFont val="Arial Narrow"/>
        <family val="2"/>
      </rPr>
      <t>(Part B of the guide and Annex 1).</t>
    </r>
  </si>
  <si>
    <t xml:space="preserve">* Link to Erasmus+ Programme guide 2019: </t>
  </si>
  <si>
    <t>CALL FOR PROPOSALS 2019 – EAC/A03/2018 - Erasmus+ Programme (2018/C 384/04)</t>
  </si>
  <si>
    <t>http://ec.europa.eu/programmes/erasmus-plus/sites/erasmusplus2/files/erasmus-plus-programme-guide-2019_en.pdf</t>
  </si>
  <si>
    <t>https://eacea.ec.europa.eu/erasmus-plus/funding/capacity-building-higher-education-2019_en</t>
  </si>
  <si>
    <r>
      <t xml:space="preserve">Exceptional costs for expensive travel can be claimed </t>
    </r>
    <r>
      <rPr>
        <b/>
        <sz val="14"/>
        <color rgb="FFFF0000"/>
        <rFont val="Arial Narrow"/>
        <family val="2"/>
      </rPr>
      <t>if for a specific travel, the unit cost amount covers less than 65% of the actual (/real) cost.</t>
    </r>
    <r>
      <rPr>
        <sz val="14"/>
        <rFont val="Arial Narrow"/>
        <family val="2"/>
      </rPr>
      <t xml:space="preserve"> In such a case, you can claim financial support </t>
    </r>
    <r>
      <rPr>
        <b/>
        <sz val="14"/>
        <color rgb="FFFF0000"/>
        <rFont val="Arial Narrow"/>
        <family val="2"/>
      </rPr>
      <t>up to a maximum of 80% of the actual (/real) cost for that travel.</t>
    </r>
    <r>
      <rPr>
        <sz val="14"/>
        <rFont val="Arial Narrow"/>
        <family val="2"/>
      </rPr>
      <t xml:space="preserve"> If exceptional costs are claimed, </t>
    </r>
    <r>
      <rPr>
        <b/>
        <sz val="14"/>
        <rFont val="Arial Narrow"/>
        <family val="2"/>
      </rPr>
      <t xml:space="preserve">please indicate the </t>
    </r>
    <r>
      <rPr>
        <b/>
        <u/>
        <sz val="14"/>
        <rFont val="Arial Narrow"/>
        <family val="2"/>
      </rPr>
      <t>total estimated cost</t>
    </r>
    <r>
      <rPr>
        <b/>
        <sz val="14"/>
        <rFont val="Arial Narrow"/>
        <family val="2"/>
      </rPr>
      <t xml:space="preserve"> for the travel(s) concerned</t>
    </r>
    <r>
      <rPr>
        <sz val="14"/>
        <rFont val="Arial Narrow"/>
        <family val="2"/>
      </rPr>
      <t xml:space="preserve">. An amount corresponding to 80% of the estimated cost will be automatically calculated and will replace the respective unit cost for the travel(s) concerned. Please note that the need for exceptional costs has to be </t>
    </r>
    <r>
      <rPr>
        <b/>
        <sz val="14"/>
        <rFont val="Arial Narrow"/>
        <family val="2"/>
      </rPr>
      <t>justified under Section E.3 of the "Detailed Description of the Project"</t>
    </r>
    <r>
      <rPr>
        <sz val="14"/>
        <rFont val="Arial Narrow"/>
        <family val="2"/>
      </rPr>
      <t>.</t>
    </r>
  </si>
  <si>
    <t>Please confirm here below if you wish to base the calculation of travel costs on exceptional costs rather than on unit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</si>
</sst>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_ ;\-#,##0\ "/>
    <numFmt numFmtId="166" formatCode="#,##0.0_ ;\-#,##0.0\ "/>
    <numFmt numFmtId="167" formatCode="#,##0.00_ ;\-#,##0.00\ "/>
    <numFmt numFmtId="168" formatCode="#,##0\ &quot;Participant(s)&quot;"/>
    <numFmt numFmtId="169" formatCode="&quot;Total Student (in EUR)&quot;\ #,##0.00"/>
    <numFmt numFmtId="170" formatCode="&quot;Total Staff (in EUR)&quot;\ #,##0.00"/>
    <numFmt numFmtId="171" formatCode="#,##0\ &quot;Student(s)&quot;"/>
    <numFmt numFmtId="172" formatCode="#,##0\ &quot;Staff&quot;"/>
    <numFmt numFmtId="173" formatCode="&quot;Total (Student+Staff)&quot;\ #,##0.00"/>
  </numFmts>
  <fonts count="37" x14ac:knownFonts="1">
    <font>
      <sz val="11"/>
      <color theme="1"/>
      <name val="Calibri"/>
      <family val="2"/>
      <scheme val="minor"/>
    </font>
    <font>
      <u/>
      <sz val="10"/>
      <color indexed="12"/>
      <name val="Arial"/>
      <family val="2"/>
    </font>
    <font>
      <sz val="11"/>
      <color theme="1"/>
      <name val="Calibri"/>
      <family val="2"/>
      <scheme val="minor"/>
    </font>
    <font>
      <sz val="10"/>
      <name val="Arial"/>
      <family val="2"/>
    </font>
    <font>
      <sz val="14"/>
      <name val="Arial Narrow"/>
      <family val="2"/>
    </font>
    <font>
      <b/>
      <sz val="14"/>
      <name val="Arial Narrow"/>
      <family val="2"/>
    </font>
    <font>
      <sz val="14"/>
      <color rgb="FFFF0000"/>
      <name val="Arial Narrow"/>
      <family val="2"/>
    </font>
    <font>
      <b/>
      <sz val="14"/>
      <color rgb="FFFF0000"/>
      <name val="Arial Narrow"/>
      <family val="2"/>
    </font>
    <font>
      <b/>
      <sz val="14"/>
      <color theme="1"/>
      <name val="Arial Narrow"/>
      <family val="2"/>
    </font>
    <font>
      <sz val="18"/>
      <name val="Arial Narrow"/>
      <family val="2"/>
    </font>
    <font>
      <b/>
      <sz val="18"/>
      <name val="Arial Narrow"/>
      <family val="2"/>
    </font>
    <font>
      <b/>
      <sz val="14"/>
      <name val="Arial"/>
      <family val="2"/>
    </font>
    <font>
      <sz val="14"/>
      <name val="Arial"/>
      <family val="2"/>
    </font>
    <font>
      <b/>
      <u/>
      <sz val="14"/>
      <name val="Arial Narrow"/>
      <family val="2"/>
    </font>
    <font>
      <sz val="14"/>
      <color theme="1"/>
      <name val="Arial Narrow"/>
      <family val="2"/>
    </font>
    <font>
      <i/>
      <sz val="14"/>
      <name val="Arial Narrow"/>
      <family val="2"/>
    </font>
    <font>
      <u/>
      <sz val="11"/>
      <color theme="10"/>
      <name val="Calibri"/>
      <family val="2"/>
      <scheme val="minor"/>
    </font>
    <font>
      <b/>
      <sz val="12"/>
      <name val="Arial"/>
      <family val="2"/>
    </font>
    <font>
      <b/>
      <sz val="10"/>
      <name val="Arial Narrow"/>
      <family val="2"/>
    </font>
    <font>
      <sz val="11"/>
      <color theme="1"/>
      <name val="Arial Narrow"/>
      <family val="2"/>
    </font>
    <font>
      <b/>
      <sz val="12"/>
      <name val="Arial Narrow"/>
      <family val="2"/>
    </font>
    <font>
      <b/>
      <sz val="16"/>
      <name val="Arial Narrow"/>
      <family val="2"/>
    </font>
    <font>
      <b/>
      <i/>
      <sz val="12"/>
      <color theme="1"/>
      <name val="Arial Narrow"/>
      <family val="2"/>
    </font>
    <font>
      <b/>
      <sz val="12"/>
      <color theme="1"/>
      <name val="Arial Narrow"/>
      <family val="2"/>
    </font>
    <font>
      <b/>
      <sz val="12"/>
      <color rgb="FFFF0000"/>
      <name val="Arial Narrow"/>
      <family val="2"/>
    </font>
    <font>
      <u/>
      <sz val="16"/>
      <color indexed="12"/>
      <name val="Arial Narrow"/>
      <family val="2"/>
    </font>
    <font>
      <u/>
      <sz val="11"/>
      <color rgb="FFFF0000"/>
      <name val="Arial Narrow"/>
      <family val="2"/>
    </font>
    <font>
      <b/>
      <sz val="11"/>
      <color theme="1"/>
      <name val="Arial Narrow"/>
      <family val="2"/>
    </font>
    <font>
      <sz val="11"/>
      <color rgb="FFFF0000"/>
      <name val="Arial Narrow"/>
      <family val="2"/>
    </font>
    <font>
      <b/>
      <u/>
      <sz val="11"/>
      <color theme="1"/>
      <name val="Arial Narrow"/>
      <family val="2"/>
    </font>
    <font>
      <b/>
      <sz val="14"/>
      <color theme="0"/>
      <name val="Arial Narrow"/>
      <family val="2"/>
    </font>
    <font>
      <sz val="11"/>
      <color theme="0"/>
      <name val="Arial Narrow"/>
      <family val="2"/>
    </font>
    <font>
      <b/>
      <sz val="12"/>
      <color theme="1"/>
      <name val="Calibri"/>
      <family val="2"/>
      <scheme val="minor"/>
    </font>
    <font>
      <sz val="12"/>
      <color rgb="FFFF0000"/>
      <name val="Arial Narrow"/>
      <family val="2"/>
    </font>
    <font>
      <u/>
      <sz val="18"/>
      <color rgb="FF0070C0"/>
      <name val="Arial Narrow"/>
      <family val="2"/>
    </font>
    <font>
      <sz val="11"/>
      <name val="Arial Narrow"/>
      <family val="2"/>
    </font>
    <font>
      <b/>
      <sz val="14"/>
      <color rgb="FFFF0000"/>
      <name val="Calibri"/>
      <family val="2"/>
      <charset val="204"/>
    </font>
  </fonts>
  <fills count="11">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164" fontId="2" fillId="0" borderId="0" applyFont="0" applyFill="0" applyBorder="0" applyAlignment="0" applyProtection="0"/>
    <xf numFmtId="0" fontId="1" fillId="0" borderId="0" applyNumberFormat="0" applyFill="0" applyBorder="0" applyAlignment="0" applyProtection="0">
      <alignment vertical="top"/>
      <protection locked="0"/>
    </xf>
    <xf numFmtId="0" fontId="3" fillId="0" borderId="0"/>
    <xf numFmtId="0" fontId="16" fillId="0" borderId="0" applyNumberFormat="0" applyFill="0" applyBorder="0" applyAlignment="0" applyProtection="0"/>
    <xf numFmtId="9" fontId="2" fillId="0" borderId="0" applyFont="0" applyFill="0" applyBorder="0" applyAlignment="0" applyProtection="0"/>
  </cellStyleXfs>
  <cellXfs count="224">
    <xf numFmtId="0" fontId="0" fillId="0" borderId="0" xfId="0"/>
    <xf numFmtId="0" fontId="4" fillId="0" borderId="0" xfId="0" applyFont="1" applyFill="1" applyBorder="1" applyAlignment="1" applyProtection="1"/>
    <xf numFmtId="0" fontId="4" fillId="0" borderId="0" xfId="0" applyFont="1" applyFill="1" applyBorder="1" applyAlignment="1" applyProtection="1">
      <alignment horizontal="left"/>
    </xf>
    <xf numFmtId="0" fontId="6" fillId="0" borderId="0" xfId="0" applyFont="1" applyFill="1" applyBorder="1" applyAlignment="1" applyProtection="1">
      <alignment vertical="center"/>
    </xf>
    <xf numFmtId="0" fontId="4" fillId="0" borderId="0" xfId="0" applyFont="1" applyBorder="1" applyAlignment="1" applyProtection="1">
      <protection hidden="1"/>
    </xf>
    <xf numFmtId="0" fontId="4" fillId="0" borderId="0" xfId="0" applyFont="1" applyAlignment="1" applyProtection="1">
      <protection hidden="1"/>
    </xf>
    <xf numFmtId="0" fontId="4" fillId="0" borderId="0" xfId="0" applyFont="1" applyAlignment="1" applyProtection="1"/>
    <xf numFmtId="0" fontId="5" fillId="0" borderId="0" xfId="0" applyFont="1" applyBorder="1" applyAlignment="1" applyProtection="1">
      <alignment horizontal="left" vertical="center"/>
      <protection hidden="1"/>
    </xf>
    <xf numFmtId="0" fontId="5" fillId="0" borderId="0" xfId="0" applyFont="1" applyAlignment="1" applyProtection="1">
      <protection hidden="1"/>
    </xf>
    <xf numFmtId="0" fontId="5" fillId="0" borderId="0" xfId="0" applyFont="1" applyBorder="1" applyAlignment="1" applyProtection="1">
      <protection hidden="1"/>
    </xf>
    <xf numFmtId="0" fontId="4" fillId="0" borderId="0" xfId="0" applyFont="1" applyBorder="1" applyAlignment="1" applyProtection="1">
      <alignment horizontal="center"/>
      <protection hidden="1"/>
    </xf>
    <xf numFmtId="0" fontId="5" fillId="5" borderId="1" xfId="0" applyFont="1" applyFill="1" applyBorder="1" applyAlignment="1" applyProtection="1">
      <alignment horizontal="center" vertical="center"/>
      <protection locked="0"/>
    </xf>
    <xf numFmtId="0" fontId="4" fillId="0" borderId="0" xfId="0" applyFont="1" applyFill="1" applyAlignment="1" applyProtection="1">
      <protection hidden="1"/>
    </xf>
    <xf numFmtId="167" fontId="5" fillId="0" borderId="1" xfId="0" applyNumberFormat="1" applyFont="1" applyBorder="1" applyAlignment="1" applyProtection="1">
      <alignment horizontal="right" vertical="center"/>
      <protection hidden="1"/>
    </xf>
    <xf numFmtId="167" fontId="5" fillId="3" borderId="1" xfId="0" applyNumberFormat="1" applyFont="1" applyFill="1" applyBorder="1" applyAlignment="1" applyProtection="1">
      <alignment horizontal="right" vertical="center"/>
      <protection hidden="1"/>
    </xf>
    <xf numFmtId="3" fontId="5" fillId="3" borderId="1" xfId="0" applyNumberFormat="1" applyFont="1" applyFill="1" applyBorder="1" applyAlignment="1" applyProtection="1">
      <alignment horizontal="center" vertical="center"/>
      <protection hidden="1"/>
    </xf>
    <xf numFmtId="3" fontId="5" fillId="3" borderId="1" xfId="0" applyNumberFormat="1" applyFont="1" applyFill="1" applyBorder="1" applyAlignment="1" applyProtection="1">
      <alignment horizontal="center" vertical="center" wrapText="1"/>
      <protection hidden="1"/>
    </xf>
    <xf numFmtId="0" fontId="8" fillId="3" borderId="1" xfId="0" applyFont="1" applyFill="1" applyBorder="1" applyAlignment="1" applyProtection="1">
      <alignment horizontal="center" vertical="center" wrapText="1"/>
    </xf>
    <xf numFmtId="0" fontId="4" fillId="5" borderId="1" xfId="0" applyNumberFormat="1" applyFont="1" applyFill="1" applyBorder="1" applyAlignment="1" applyProtection="1">
      <alignment horizontal="left" vertical="center"/>
      <protection locked="0"/>
    </xf>
    <xf numFmtId="0" fontId="4" fillId="0" borderId="1" xfId="0" applyNumberFormat="1" applyFont="1" applyFill="1" applyBorder="1" applyAlignment="1" applyProtection="1">
      <alignment horizontal="left" vertical="center"/>
    </xf>
    <xf numFmtId="164" fontId="4" fillId="0" borderId="1" xfId="1" applyNumberFormat="1" applyFont="1" applyFill="1" applyBorder="1" applyAlignment="1" applyProtection="1">
      <alignment horizontal="right" vertical="center"/>
      <protection hidden="1"/>
    </xf>
    <xf numFmtId="164" fontId="5" fillId="3" borderId="1" xfId="1" applyNumberFormat="1" applyFont="1" applyFill="1" applyBorder="1" applyAlignment="1" applyProtection="1">
      <alignment horizontal="right" vertical="center"/>
      <protection hidden="1"/>
    </xf>
    <xf numFmtId="0" fontId="4" fillId="5" borderId="1" xfId="0" applyNumberFormat="1" applyFont="1" applyFill="1" applyBorder="1" applyAlignment="1" applyProtection="1">
      <alignment horizontal="left" vertical="center" wrapText="1"/>
      <protection locked="0"/>
    </xf>
    <xf numFmtId="0" fontId="4" fillId="5" borderId="1" xfId="0" applyNumberFormat="1" applyFont="1" applyFill="1" applyBorder="1" applyAlignment="1" applyProtection="1">
      <alignment horizontal="center" vertical="center"/>
      <protection locked="0"/>
    </xf>
    <xf numFmtId="0" fontId="5" fillId="0" borderId="0" xfId="0" applyFont="1" applyFill="1" applyBorder="1" applyAlignment="1" applyProtection="1"/>
    <xf numFmtId="164" fontId="4" fillId="0" borderId="1" xfId="0" applyNumberFormat="1" applyFont="1" applyFill="1" applyBorder="1" applyAlignment="1" applyProtection="1">
      <alignment horizontal="right" vertical="center"/>
      <protection hidden="1"/>
    </xf>
    <xf numFmtId="164" fontId="4" fillId="0" borderId="1" xfId="0" applyNumberFormat="1" applyFont="1" applyFill="1" applyBorder="1" applyAlignment="1" applyProtection="1">
      <alignment horizontal="right" vertical="center"/>
    </xf>
    <xf numFmtId="164" fontId="5" fillId="3" borderId="1" xfId="0" applyNumberFormat="1" applyFont="1" applyFill="1" applyBorder="1" applyAlignment="1" applyProtection="1">
      <alignment horizontal="right" vertical="center"/>
    </xf>
    <xf numFmtId="166" fontId="12" fillId="0" borderId="1" xfId="0" applyNumberFormat="1" applyFont="1" applyFill="1" applyBorder="1" applyAlignment="1" applyProtection="1">
      <alignment horizontal="right" vertical="center"/>
      <protection hidden="1"/>
    </xf>
    <xf numFmtId="166" fontId="11" fillId="3" borderId="1" xfId="0" applyNumberFormat="1" applyFont="1" applyFill="1" applyBorder="1" applyAlignment="1" applyProtection="1">
      <alignment horizontal="right" vertical="center"/>
      <protection hidden="1"/>
    </xf>
    <xf numFmtId="167" fontId="11" fillId="3" borderId="1" xfId="0" applyNumberFormat="1" applyFont="1" applyFill="1" applyBorder="1" applyAlignment="1" applyProtection="1">
      <alignment horizontal="right" vertical="center"/>
      <protection hidden="1"/>
    </xf>
    <xf numFmtId="0" fontId="5" fillId="3" borderId="1" xfId="2" applyFont="1" applyFill="1" applyBorder="1" applyAlignment="1" applyProtection="1">
      <alignment horizontal="center" vertical="center" wrapText="1"/>
      <protection hidden="1"/>
    </xf>
    <xf numFmtId="166" fontId="4" fillId="5" borderId="1" xfId="0" applyNumberFormat="1" applyFont="1" applyFill="1" applyBorder="1" applyAlignment="1" applyProtection="1">
      <alignment horizontal="center" vertical="center"/>
      <protection locked="0"/>
    </xf>
    <xf numFmtId="4" fontId="4" fillId="0" borderId="1" xfId="0" applyNumberFormat="1" applyFont="1" applyFill="1" applyBorder="1" applyAlignment="1" applyProtection="1">
      <alignment horizontal="right" vertical="center"/>
      <protection hidden="1"/>
    </xf>
    <xf numFmtId="4" fontId="4" fillId="0" borderId="1" xfId="1" applyNumberFormat="1" applyFont="1" applyFill="1" applyBorder="1" applyAlignment="1" applyProtection="1">
      <alignment horizontal="right" vertical="center"/>
      <protection hidden="1"/>
    </xf>
    <xf numFmtId="4" fontId="4" fillId="3" borderId="1" xfId="1" applyNumberFormat="1" applyFont="1" applyFill="1" applyBorder="1" applyAlignment="1" applyProtection="1">
      <alignment horizontal="right" vertical="center"/>
      <protection hidden="1"/>
    </xf>
    <xf numFmtId="4" fontId="4" fillId="3" borderId="1" xfId="0" applyNumberFormat="1" applyFont="1" applyFill="1" applyBorder="1" applyAlignment="1" applyProtection="1">
      <alignment horizontal="right" vertical="center"/>
      <protection hidden="1"/>
    </xf>
    <xf numFmtId="0" fontId="5" fillId="0" borderId="1" xfId="0" applyFont="1" applyFill="1" applyBorder="1" applyAlignment="1" applyProtection="1">
      <alignment horizontal="center" vertical="center"/>
    </xf>
    <xf numFmtId="0" fontId="4" fillId="0" borderId="0" xfId="0" applyFont="1" applyFill="1" applyBorder="1" applyAlignment="1" applyProtection="1">
      <alignment vertical="center"/>
    </xf>
    <xf numFmtId="167" fontId="4" fillId="5" borderId="1" xfId="0" applyNumberFormat="1" applyFont="1" applyFill="1" applyBorder="1" applyAlignment="1" applyProtection="1">
      <alignment horizontal="right" vertical="center"/>
      <protection locked="0"/>
    </xf>
    <xf numFmtId="167" fontId="4" fillId="4" borderId="1" xfId="0" applyNumberFormat="1" applyFont="1" applyFill="1" applyBorder="1" applyAlignment="1" applyProtection="1">
      <alignment horizontal="right" vertical="center"/>
    </xf>
    <xf numFmtId="167" fontId="4" fillId="0" borderId="1" xfId="0" applyNumberFormat="1" applyFont="1" applyFill="1" applyBorder="1" applyAlignment="1" applyProtection="1">
      <alignment horizontal="right" vertical="center"/>
      <protection hidden="1"/>
    </xf>
    <xf numFmtId="167" fontId="4" fillId="3" borderId="1" xfId="0" applyNumberFormat="1" applyFont="1" applyFill="1" applyBorder="1" applyAlignment="1" applyProtection="1">
      <alignment horizontal="right" vertical="center"/>
      <protection hidden="1"/>
    </xf>
    <xf numFmtId="0" fontId="15" fillId="0" borderId="0" xfId="0" applyFont="1" applyAlignment="1" applyProtection="1"/>
    <xf numFmtId="10" fontId="5" fillId="3" borderId="1" xfId="0" applyNumberFormat="1" applyFont="1" applyFill="1" applyBorder="1" applyAlignment="1" applyProtection="1">
      <alignment horizontal="center" vertical="center"/>
      <protection hidden="1"/>
    </xf>
    <xf numFmtId="167" fontId="12" fillId="0" borderId="1" xfId="0" applyNumberFormat="1" applyFont="1" applyFill="1" applyBorder="1" applyAlignment="1" applyProtection="1">
      <alignment horizontal="right" vertical="center"/>
      <protection hidden="1"/>
    </xf>
    <xf numFmtId="0" fontId="4" fillId="0" borderId="1" xfId="0" applyNumberFormat="1" applyFont="1" applyFill="1" applyBorder="1" applyAlignment="1" applyProtection="1">
      <alignment horizontal="left" vertical="center" wrapText="1"/>
      <protection hidden="1"/>
    </xf>
    <xf numFmtId="3" fontId="5" fillId="3" borderId="1" xfId="0" applyNumberFormat="1" applyFont="1" applyFill="1" applyBorder="1" applyAlignment="1" applyProtection="1">
      <alignment horizontal="right" vertical="center" indent="1"/>
      <protection hidden="1"/>
    </xf>
    <xf numFmtId="0" fontId="5" fillId="3" borderId="1" xfId="0" applyFont="1" applyFill="1" applyBorder="1" applyAlignment="1" applyProtection="1">
      <alignment horizontal="center" vertical="center"/>
      <protection hidden="1"/>
    </xf>
    <xf numFmtId="0" fontId="5" fillId="0" borderId="0" xfId="0" applyFont="1" applyFill="1" applyBorder="1" applyAlignment="1" applyProtection="1">
      <alignment horizontal="center"/>
    </xf>
    <xf numFmtId="0" fontId="5" fillId="3" borderId="1"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wrapText="1"/>
      <protection hidden="1"/>
    </xf>
    <xf numFmtId="0" fontId="5" fillId="3" borderId="2" xfId="0" applyFont="1" applyFill="1" applyBorder="1" applyAlignment="1" applyProtection="1">
      <alignment horizontal="center" vertical="center"/>
      <protection hidden="1"/>
    </xf>
    <xf numFmtId="10" fontId="5" fillId="0" borderId="5" xfId="0" applyNumberFormat="1" applyFont="1" applyFill="1" applyBorder="1" applyAlignment="1" applyProtection="1">
      <alignment vertical="center"/>
      <protection hidden="1"/>
    </xf>
    <xf numFmtId="10" fontId="5" fillId="0" borderId="0" xfId="0" applyNumberFormat="1" applyFont="1" applyFill="1" applyBorder="1" applyAlignment="1" applyProtection="1">
      <alignment vertical="center"/>
      <protection hidden="1"/>
    </xf>
    <xf numFmtId="4" fontId="4" fillId="0" borderId="1" xfId="0" applyNumberFormat="1" applyFont="1" applyFill="1" applyBorder="1" applyAlignment="1" applyProtection="1">
      <alignment vertical="center"/>
      <protection hidden="1"/>
    </xf>
    <xf numFmtId="4" fontId="4" fillId="0" borderId="12" xfId="0" applyNumberFormat="1" applyFont="1" applyFill="1" applyBorder="1" applyAlignment="1" applyProtection="1">
      <alignment vertical="center"/>
      <protection hidden="1"/>
    </xf>
    <xf numFmtId="0" fontId="19" fillId="0" borderId="0" xfId="0" applyFont="1" applyAlignment="1" applyProtection="1">
      <alignment vertical="center"/>
    </xf>
    <xf numFmtId="0" fontId="18" fillId="0" borderId="0" xfId="0" applyFont="1" applyFill="1" applyBorder="1" applyAlignment="1" applyProtection="1">
      <alignment horizontal="left" vertical="center" wrapText="1"/>
    </xf>
    <xf numFmtId="0" fontId="25" fillId="0" borderId="0" xfId="2" applyFont="1" applyAlignment="1" applyProtection="1">
      <alignment vertical="center"/>
    </xf>
    <xf numFmtId="0" fontId="19" fillId="0" borderId="0" xfId="0" applyFont="1" applyProtection="1"/>
    <xf numFmtId="0" fontId="26" fillId="0" borderId="0" xfId="4" applyFont="1" applyBorder="1" applyAlignment="1" applyProtection="1">
      <alignment vertical="center"/>
    </xf>
    <xf numFmtId="0" fontId="6" fillId="0" borderId="0" xfId="0" applyFont="1" applyAlignment="1" applyProtection="1">
      <alignment vertical="center"/>
    </xf>
    <xf numFmtId="0" fontId="28" fillId="0" borderId="0" xfId="0" applyFont="1" applyAlignment="1" applyProtection="1">
      <alignment horizontal="left" vertical="center"/>
    </xf>
    <xf numFmtId="0" fontId="28" fillId="0" borderId="0" xfId="0" applyFont="1" applyAlignment="1" applyProtection="1">
      <alignment vertical="center"/>
    </xf>
    <xf numFmtId="0" fontId="27" fillId="3" borderId="1" xfId="0" applyFont="1" applyFill="1" applyBorder="1" applyAlignment="1" applyProtection="1">
      <alignment horizontal="center" vertical="center"/>
    </xf>
    <xf numFmtId="0" fontId="27" fillId="3" borderId="1" xfId="0" applyFont="1" applyFill="1" applyBorder="1" applyAlignment="1" applyProtection="1">
      <alignment horizontal="center" vertical="center" wrapText="1"/>
    </xf>
    <xf numFmtId="0" fontId="27" fillId="3" borderId="1" xfId="0" applyNumberFormat="1" applyFont="1" applyFill="1" applyBorder="1" applyAlignment="1" applyProtection="1">
      <alignment horizontal="center" vertical="center" wrapText="1"/>
    </xf>
    <xf numFmtId="0" fontId="19" fillId="7" borderId="1" xfId="0" applyFont="1" applyFill="1" applyBorder="1" applyProtection="1"/>
    <xf numFmtId="4" fontId="19" fillId="7" borderId="1" xfId="0" applyNumberFormat="1" applyFont="1" applyFill="1" applyBorder="1" applyProtection="1"/>
    <xf numFmtId="0" fontId="19" fillId="6" borderId="1" xfId="0" applyFont="1" applyFill="1" applyBorder="1" applyProtection="1"/>
    <xf numFmtId="1" fontId="19" fillId="0" borderId="1" xfId="0" applyNumberFormat="1" applyFont="1" applyFill="1" applyBorder="1" applyAlignment="1" applyProtection="1">
      <alignment horizontal="center" vertical="center"/>
    </xf>
    <xf numFmtId="0" fontId="19" fillId="0" borderId="0" xfId="0" applyFont="1" applyFill="1" applyBorder="1" applyProtection="1"/>
    <xf numFmtId="4" fontId="19" fillId="0" borderId="0" xfId="0" applyNumberFormat="1" applyFont="1" applyFill="1" applyBorder="1" applyProtection="1"/>
    <xf numFmtId="0" fontId="30" fillId="0" borderId="0" xfId="0" applyFont="1" applyFill="1" applyBorder="1" applyAlignment="1" applyProtection="1">
      <alignment horizontal="center" vertical="center"/>
    </xf>
    <xf numFmtId="0" fontId="31" fillId="0" borderId="0" xfId="0" applyFont="1" applyFill="1" applyBorder="1" applyAlignment="1" applyProtection="1">
      <alignment vertical="center"/>
    </xf>
    <xf numFmtId="0" fontId="31" fillId="0" borderId="0" xfId="0" applyFont="1" applyFill="1" applyBorder="1" applyProtection="1"/>
    <xf numFmtId="4" fontId="19" fillId="2" borderId="1" xfId="0" applyNumberFormat="1" applyFont="1" applyFill="1" applyBorder="1" applyProtection="1"/>
    <xf numFmtId="4" fontId="19" fillId="8" borderId="1" xfId="0" applyNumberFormat="1" applyFont="1" applyFill="1" applyBorder="1" applyAlignment="1" applyProtection="1">
      <alignment horizontal="right"/>
    </xf>
    <xf numFmtId="4" fontId="19" fillId="6" borderId="1" xfId="0" applyNumberFormat="1" applyFont="1" applyFill="1" applyBorder="1" applyProtection="1"/>
    <xf numFmtId="1" fontId="19" fillId="0" borderId="12" xfId="0" applyNumberFormat="1" applyFont="1" applyFill="1" applyBorder="1" applyAlignment="1" applyProtection="1">
      <alignment horizontal="center" vertical="center"/>
    </xf>
    <xf numFmtId="4" fontId="19" fillId="6" borderId="1" xfId="0" applyNumberFormat="1" applyFont="1" applyFill="1" applyBorder="1" applyAlignment="1" applyProtection="1">
      <alignment horizontal="right"/>
    </xf>
    <xf numFmtId="1" fontId="19" fillId="0" borderId="0" xfId="0" applyNumberFormat="1" applyFont="1" applyProtection="1"/>
    <xf numFmtId="0" fontId="5" fillId="0" borderId="1" xfId="0" applyNumberFormat="1" applyFont="1" applyFill="1" applyBorder="1" applyAlignment="1" applyProtection="1">
      <alignment horizontal="left" vertical="center" indent="1"/>
    </xf>
    <xf numFmtId="10" fontId="5" fillId="0" borderId="9" xfId="0" applyNumberFormat="1" applyFont="1" applyFill="1" applyBorder="1" applyAlignment="1" applyProtection="1">
      <alignment vertical="center"/>
      <protection hidden="1"/>
    </xf>
    <xf numFmtId="0" fontId="14" fillId="5" borderId="1" xfId="0" applyNumberFormat="1" applyFont="1" applyFill="1" applyBorder="1" applyAlignment="1" applyProtection="1">
      <alignment horizontal="left" vertical="center"/>
      <protection locked="0"/>
    </xf>
    <xf numFmtId="165" fontId="14" fillId="5" borderId="1" xfId="0" applyNumberFormat="1" applyFont="1" applyFill="1" applyBorder="1" applyAlignment="1" applyProtection="1">
      <alignment horizontal="center" vertical="center"/>
      <protection locked="0"/>
    </xf>
    <xf numFmtId="0" fontId="32" fillId="4" borderId="6" xfId="0" applyFont="1" applyFill="1" applyBorder="1"/>
    <xf numFmtId="0" fontId="0" fillId="4" borderId="6" xfId="0" applyFill="1" applyBorder="1"/>
    <xf numFmtId="0" fontId="0" fillId="9" borderId="15" xfId="0" applyFont="1" applyFill="1" applyBorder="1" applyAlignment="1">
      <alignment horizontal="left" indent="1"/>
    </xf>
    <xf numFmtId="0" fontId="0" fillId="9" borderId="0" xfId="0" applyFont="1" applyFill="1" applyBorder="1" applyAlignment="1">
      <alignment horizontal="left" indent="1"/>
    </xf>
    <xf numFmtId="0" fontId="0" fillId="9" borderId="6" xfId="0" applyFont="1" applyFill="1" applyBorder="1" applyAlignment="1">
      <alignment horizontal="left" indent="1"/>
    </xf>
    <xf numFmtId="0" fontId="0" fillId="9" borderId="0" xfId="0" applyFill="1"/>
    <xf numFmtId="0" fontId="0" fillId="9" borderId="15" xfId="0" applyFill="1" applyBorder="1" applyAlignment="1">
      <alignment horizontal="left" indent="1"/>
    </xf>
    <xf numFmtId="0" fontId="0" fillId="9" borderId="0" xfId="0" applyFill="1" applyBorder="1" applyAlignment="1">
      <alignment horizontal="left" indent="1"/>
    </xf>
    <xf numFmtId="0" fontId="0" fillId="9" borderId="6" xfId="0" applyNumberFormat="1" applyFill="1" applyBorder="1" applyAlignment="1">
      <alignment horizontal="left" indent="1"/>
    </xf>
    <xf numFmtId="0" fontId="5" fillId="3" borderId="1" xfId="0" applyFont="1" applyFill="1" applyBorder="1" applyAlignment="1" applyProtection="1">
      <alignment horizontal="center" vertical="center"/>
      <protection hidden="1"/>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7" xfId="0" applyFont="1" applyFill="1" applyBorder="1" applyAlignment="1" applyProtection="1">
      <alignment horizontal="center"/>
    </xf>
    <xf numFmtId="0" fontId="5" fillId="3" borderId="1" xfId="2" applyFont="1" applyFill="1" applyBorder="1" applyAlignment="1" applyProtection="1">
      <alignment horizontal="center" vertical="center"/>
      <protection hidden="1"/>
    </xf>
    <xf numFmtId="0" fontId="5" fillId="3" borderId="1" xfId="0" applyFont="1" applyFill="1" applyBorder="1" applyAlignment="1" applyProtection="1">
      <alignment horizontal="center" vertical="center" wrapText="1"/>
      <protection hidden="1"/>
    </xf>
    <xf numFmtId="0" fontId="35" fillId="0" borderId="0" xfId="0" applyFont="1" applyFill="1" applyBorder="1" applyProtection="1"/>
    <xf numFmtId="0" fontId="5" fillId="0" borderId="0" xfId="0" applyNumberFormat="1" applyFont="1" applyFill="1" applyBorder="1" applyAlignment="1" applyProtection="1">
      <alignment vertical="center"/>
      <protection hidden="1"/>
    </xf>
    <xf numFmtId="0" fontId="5" fillId="0" borderId="1" xfId="0" applyFont="1" applyFill="1" applyBorder="1" applyAlignment="1" applyProtection="1">
      <alignment horizontal="center" vertical="center"/>
      <protection hidden="1"/>
    </xf>
    <xf numFmtId="167" fontId="4" fillId="5" borderId="1" xfId="0" applyNumberFormat="1" applyFont="1" applyFill="1" applyBorder="1" applyAlignment="1" applyProtection="1">
      <alignment horizontal="center" vertical="center"/>
      <protection locked="0" hidden="1"/>
    </xf>
    <xf numFmtId="167" fontId="4" fillId="5" borderId="1" xfId="0" applyNumberFormat="1" applyFont="1" applyFill="1" applyBorder="1" applyAlignment="1" applyProtection="1">
      <alignment horizontal="right" vertical="center"/>
      <protection locked="0" hidden="1"/>
    </xf>
    <xf numFmtId="0" fontId="5" fillId="0" borderId="9" xfId="0" applyFont="1" applyFill="1" applyBorder="1" applyAlignment="1" applyProtection="1"/>
    <xf numFmtId="4" fontId="4" fillId="0" borderId="0" xfId="0" applyNumberFormat="1" applyFont="1" applyFill="1" applyBorder="1" applyAlignment="1" applyProtection="1"/>
    <xf numFmtId="10" fontId="4" fillId="0" borderId="0" xfId="5" applyNumberFormat="1" applyFont="1" applyFill="1" applyBorder="1" applyAlignment="1" applyProtection="1"/>
    <xf numFmtId="0" fontId="25" fillId="0" borderId="0" xfId="2" applyFont="1" applyFill="1" applyAlignment="1" applyProtection="1">
      <alignment vertical="center"/>
    </xf>
    <xf numFmtId="0" fontId="25" fillId="0" borderId="0" xfId="2" applyFont="1" applyFill="1" applyAlignment="1" applyProtection="1">
      <alignment vertical="center"/>
      <protection locked="0"/>
    </xf>
    <xf numFmtId="0" fontId="10" fillId="3" borderId="1" xfId="0" applyNumberFormat="1" applyFont="1" applyFill="1" applyBorder="1" applyAlignment="1" applyProtection="1">
      <alignment horizontal="center" vertical="center"/>
      <protection hidden="1"/>
    </xf>
    <xf numFmtId="0" fontId="5" fillId="0" borderId="1" xfId="0" applyFont="1" applyBorder="1" applyAlignment="1" applyProtection="1">
      <alignment horizontal="left" vertical="center" indent="1"/>
      <protection hidden="1"/>
    </xf>
    <xf numFmtId="0" fontId="5" fillId="3" borderId="2" xfId="0" applyFont="1" applyFill="1" applyBorder="1" applyAlignment="1" applyProtection="1">
      <alignment horizontal="left" vertical="center" indent="1"/>
      <protection hidden="1"/>
    </xf>
    <xf numFmtId="0" fontId="5" fillId="3" borderId="13" xfId="0" applyFont="1" applyFill="1" applyBorder="1" applyAlignment="1" applyProtection="1">
      <alignment horizontal="left" vertical="center" indent="1"/>
      <protection hidden="1"/>
    </xf>
    <xf numFmtId="4" fontId="8" fillId="0" borderId="2" xfId="0" applyNumberFormat="1" applyFont="1" applyBorder="1" applyAlignment="1" applyProtection="1">
      <alignment horizontal="left" vertical="center"/>
      <protection hidden="1"/>
    </xf>
    <xf numFmtId="4" fontId="8" fillId="0" borderId="14" xfId="0" applyNumberFormat="1" applyFont="1" applyBorder="1" applyAlignment="1" applyProtection="1">
      <alignment horizontal="left" vertical="center"/>
      <protection hidden="1"/>
    </xf>
    <xf numFmtId="4" fontId="33" fillId="0" borderId="14" xfId="0" applyNumberFormat="1" applyFont="1" applyBorder="1" applyAlignment="1" applyProtection="1">
      <alignment horizontal="right" vertical="center"/>
      <protection hidden="1"/>
    </xf>
    <xf numFmtId="4" fontId="33" fillId="0" borderId="13" xfId="0" applyNumberFormat="1" applyFont="1" applyBorder="1" applyAlignment="1" applyProtection="1">
      <alignment horizontal="right" vertical="center"/>
      <protection hidden="1"/>
    </xf>
    <xf numFmtId="4" fontId="8" fillId="3" borderId="2" xfId="0" applyNumberFormat="1" applyFont="1" applyFill="1" applyBorder="1" applyAlignment="1" applyProtection="1">
      <alignment horizontal="left" vertical="center"/>
      <protection hidden="1"/>
    </xf>
    <xf numFmtId="4" fontId="8" fillId="3" borderId="14" xfId="0" applyNumberFormat="1" applyFont="1" applyFill="1" applyBorder="1" applyAlignment="1" applyProtection="1">
      <alignment horizontal="left" vertical="center"/>
      <protection hidden="1"/>
    </xf>
    <xf numFmtId="4" fontId="33" fillId="3" borderId="14" xfId="0" applyNumberFormat="1" applyFont="1" applyFill="1" applyBorder="1" applyAlignment="1" applyProtection="1">
      <alignment horizontal="right" vertical="center"/>
      <protection hidden="1"/>
    </xf>
    <xf numFmtId="4" fontId="33" fillId="3" borderId="13" xfId="0" applyNumberFormat="1" applyFont="1" applyFill="1" applyBorder="1" applyAlignment="1" applyProtection="1">
      <alignment horizontal="right" vertical="center"/>
      <protection hidden="1"/>
    </xf>
    <xf numFmtId="4" fontId="8" fillId="0" borderId="2" xfId="0" applyNumberFormat="1" applyFont="1" applyBorder="1" applyAlignment="1" applyProtection="1">
      <alignment horizontal="center" vertical="center"/>
      <protection hidden="1"/>
    </xf>
    <xf numFmtId="4" fontId="8" fillId="0" borderId="14" xfId="0" applyNumberFormat="1" applyFont="1" applyBorder="1" applyAlignment="1" applyProtection="1">
      <alignment horizontal="center" vertical="center"/>
      <protection hidden="1"/>
    </xf>
    <xf numFmtId="0" fontId="7" fillId="0" borderId="1" xfId="0" applyFont="1" applyFill="1" applyBorder="1" applyAlignment="1" applyProtection="1">
      <alignment horizontal="left" vertical="center" indent="1"/>
    </xf>
    <xf numFmtId="0" fontId="5" fillId="5" borderId="2" xfId="0" applyFont="1" applyFill="1" applyBorder="1" applyAlignment="1" applyProtection="1">
      <alignment horizontal="left" vertical="center"/>
      <protection locked="0"/>
    </xf>
    <xf numFmtId="0" fontId="5" fillId="5" borderId="14" xfId="0" applyFont="1" applyFill="1" applyBorder="1" applyAlignment="1" applyProtection="1">
      <alignment horizontal="left" vertical="center"/>
      <protection locked="0"/>
    </xf>
    <xf numFmtId="0" fontId="5" fillId="5" borderId="13" xfId="0" applyFont="1" applyFill="1" applyBorder="1" applyAlignment="1" applyProtection="1">
      <alignment horizontal="left" vertical="center"/>
      <protection locked="0"/>
    </xf>
    <xf numFmtId="0" fontId="9" fillId="3" borderId="1" xfId="2" applyFont="1" applyFill="1" applyBorder="1" applyAlignment="1" applyProtection="1">
      <alignment horizontal="center" vertical="center"/>
      <protection hidden="1"/>
    </xf>
    <xf numFmtId="0" fontId="10" fillId="0" borderId="1" xfId="0" applyFont="1" applyFill="1" applyBorder="1" applyAlignment="1" applyProtection="1">
      <alignment horizontal="center" vertical="center"/>
      <protection hidden="1"/>
    </xf>
    <xf numFmtId="10" fontId="10" fillId="3" borderId="1" xfId="0" applyNumberFormat="1"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protection hidden="1"/>
    </xf>
    <xf numFmtId="0" fontId="5" fillId="3" borderId="1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5" fillId="3" borderId="7" xfId="0" applyFont="1" applyFill="1" applyBorder="1" applyAlignment="1" applyProtection="1">
      <alignment horizontal="center" vertical="center" wrapText="1"/>
      <protection hidden="1"/>
    </xf>
    <xf numFmtId="10" fontId="17" fillId="3" borderId="1" xfId="0" applyNumberFormat="1" applyFont="1" applyFill="1" applyBorder="1" applyAlignment="1" applyProtection="1">
      <alignment horizontal="left" vertical="center" indent="1"/>
      <protection hidden="1"/>
    </xf>
    <xf numFmtId="10" fontId="17" fillId="3" borderId="2" xfId="0" applyNumberFormat="1" applyFont="1" applyFill="1" applyBorder="1" applyAlignment="1" applyProtection="1">
      <alignment horizontal="left" vertical="center" indent="1"/>
      <protection hidden="1"/>
    </xf>
    <xf numFmtId="10" fontId="17" fillId="3" borderId="2" xfId="0" applyNumberFormat="1" applyFont="1" applyFill="1" applyBorder="1" applyAlignment="1" applyProtection="1">
      <alignment horizontal="left" vertical="center" wrapText="1" indent="1"/>
      <protection hidden="1"/>
    </xf>
    <xf numFmtId="10" fontId="17" fillId="3" borderId="13" xfId="0" applyNumberFormat="1" applyFont="1" applyFill="1" applyBorder="1" applyAlignment="1" applyProtection="1">
      <alignment horizontal="left" vertical="center" wrapText="1" indent="1"/>
      <protection hidden="1"/>
    </xf>
    <xf numFmtId="0" fontId="5" fillId="0" borderId="3" xfId="0" applyFont="1" applyFill="1" applyBorder="1" applyAlignment="1" applyProtection="1">
      <alignment horizontal="center"/>
    </xf>
    <xf numFmtId="0" fontId="5" fillId="0" borderId="7" xfId="0" applyFont="1" applyFill="1" applyBorder="1" applyAlignment="1" applyProtection="1">
      <alignment horizontal="center"/>
    </xf>
    <xf numFmtId="0" fontId="11" fillId="0" borderId="4" xfId="0" applyFont="1" applyFill="1" applyBorder="1" applyAlignment="1" applyProtection="1">
      <alignment horizontal="center"/>
    </xf>
    <xf numFmtId="0" fontId="11" fillId="0" borderId="8" xfId="0" applyFont="1" applyFill="1" applyBorder="1" applyAlignment="1" applyProtection="1">
      <alignment horizontal="center"/>
    </xf>
    <xf numFmtId="0" fontId="5" fillId="0" borderId="5" xfId="0" applyFont="1" applyFill="1" applyBorder="1" applyAlignment="1" applyProtection="1">
      <alignment horizontal="center"/>
    </xf>
    <xf numFmtId="0" fontId="5" fillId="0" borderId="0" xfId="0" applyFont="1" applyFill="1" applyBorder="1" applyAlignment="1" applyProtection="1">
      <alignment horizontal="center"/>
    </xf>
    <xf numFmtId="0" fontId="5" fillId="0" borderId="9" xfId="0" applyFont="1" applyFill="1" applyBorder="1" applyAlignment="1" applyProtection="1">
      <alignment horizontal="center"/>
    </xf>
    <xf numFmtId="0" fontId="5" fillId="0" borderId="6" xfId="0" applyFont="1" applyFill="1" applyBorder="1" applyAlignment="1" applyProtection="1">
      <alignment horizontal="center"/>
    </xf>
    <xf numFmtId="0" fontId="5" fillId="0" borderId="4" xfId="0" applyFont="1" applyFill="1" applyBorder="1" applyAlignment="1" applyProtection="1">
      <alignment horizontal="center"/>
    </xf>
    <xf numFmtId="0" fontId="5" fillId="0" borderId="15" xfId="0" applyFont="1" applyFill="1" applyBorder="1" applyAlignment="1" applyProtection="1">
      <alignment horizontal="center"/>
    </xf>
    <xf numFmtId="0" fontId="5" fillId="0" borderId="8" xfId="0" applyFont="1" applyFill="1" applyBorder="1" applyAlignment="1" applyProtection="1">
      <alignment horizontal="center"/>
    </xf>
    <xf numFmtId="10" fontId="21" fillId="3" borderId="2" xfId="0" applyNumberFormat="1" applyFont="1" applyFill="1" applyBorder="1" applyAlignment="1" applyProtection="1">
      <alignment horizontal="center" vertical="center" wrapText="1"/>
      <protection hidden="1"/>
    </xf>
    <xf numFmtId="10" fontId="21" fillId="3" borderId="14" xfId="0" applyNumberFormat="1" applyFont="1" applyFill="1" applyBorder="1" applyAlignment="1" applyProtection="1">
      <alignment horizontal="center" vertical="center" wrapText="1"/>
      <protection hidden="1"/>
    </xf>
    <xf numFmtId="10" fontId="21" fillId="3" borderId="13" xfId="0" applyNumberFormat="1" applyFont="1" applyFill="1" applyBorder="1" applyAlignment="1" applyProtection="1">
      <alignment horizontal="center" vertical="center" wrapText="1"/>
      <protection hidden="1"/>
    </xf>
    <xf numFmtId="10" fontId="5" fillId="3" borderId="1" xfId="0" applyNumberFormat="1" applyFont="1" applyFill="1" applyBorder="1" applyAlignment="1" applyProtection="1">
      <alignment horizontal="center" vertical="center"/>
      <protection hidden="1"/>
    </xf>
    <xf numFmtId="168" fontId="4" fillId="0" borderId="9" xfId="0" applyNumberFormat="1" applyFont="1" applyFill="1" applyBorder="1" applyAlignment="1" applyProtection="1">
      <alignment horizontal="right" vertical="center" indent="1"/>
      <protection hidden="1"/>
    </xf>
    <xf numFmtId="168" fontId="4" fillId="0" borderId="7" xfId="0" applyNumberFormat="1" applyFont="1" applyFill="1" applyBorder="1" applyAlignment="1" applyProtection="1">
      <alignment horizontal="right" vertical="center" indent="1"/>
      <protection hidden="1"/>
    </xf>
    <xf numFmtId="172" fontId="4" fillId="0" borderId="8" xfId="0" applyNumberFormat="1" applyFont="1" applyFill="1" applyBorder="1" applyAlignment="1" applyProtection="1">
      <alignment horizontal="right" vertical="center" indent="1"/>
      <protection hidden="1"/>
    </xf>
    <xf numFmtId="172" fontId="4" fillId="0" borderId="7" xfId="0" applyNumberFormat="1" applyFont="1" applyFill="1" applyBorder="1" applyAlignment="1" applyProtection="1">
      <alignment horizontal="right" vertical="center" indent="1"/>
      <protection hidden="1"/>
    </xf>
    <xf numFmtId="171" fontId="4" fillId="0" borderId="8" xfId="0" applyNumberFormat="1" applyFont="1" applyFill="1" applyBorder="1" applyAlignment="1" applyProtection="1">
      <alignment horizontal="right" vertical="center" indent="1"/>
      <protection hidden="1"/>
    </xf>
    <xf numFmtId="171" fontId="4" fillId="0" borderId="7" xfId="0" applyNumberFormat="1" applyFont="1" applyFill="1" applyBorder="1" applyAlignment="1" applyProtection="1">
      <alignment horizontal="right" vertical="center" indent="1"/>
      <protection hidden="1"/>
    </xf>
    <xf numFmtId="0" fontId="5" fillId="3" borderId="3" xfId="0" applyFont="1" applyFill="1" applyBorder="1" applyAlignment="1" applyProtection="1">
      <alignment horizontal="left" vertical="center" indent="1"/>
    </xf>
    <xf numFmtId="0" fontId="5" fillId="3" borderId="6" xfId="0" applyFont="1" applyFill="1" applyBorder="1" applyAlignment="1" applyProtection="1">
      <alignment horizontal="left" vertical="center" indent="1"/>
    </xf>
    <xf numFmtId="0" fontId="5" fillId="3" borderId="2" xfId="0" applyFont="1" applyFill="1" applyBorder="1" applyAlignment="1" applyProtection="1">
      <alignment horizontal="left" vertical="center" indent="1"/>
    </xf>
    <xf numFmtId="0" fontId="5" fillId="3" borderId="14" xfId="0" applyFont="1" applyFill="1" applyBorder="1" applyAlignment="1" applyProtection="1">
      <alignment horizontal="left" vertical="center" indent="1"/>
    </xf>
    <xf numFmtId="10" fontId="4" fillId="10" borderId="4" xfId="0" applyNumberFormat="1" applyFont="1" applyFill="1" applyBorder="1" applyAlignment="1" applyProtection="1">
      <alignment horizontal="left" vertical="center" wrapText="1"/>
      <protection hidden="1"/>
    </xf>
    <xf numFmtId="10" fontId="4" fillId="10" borderId="15" xfId="0" applyNumberFormat="1" applyFont="1" applyFill="1" applyBorder="1" applyAlignment="1" applyProtection="1">
      <alignment horizontal="left" vertical="center" wrapText="1"/>
      <protection hidden="1"/>
    </xf>
    <xf numFmtId="10" fontId="4" fillId="10" borderId="8" xfId="0" applyNumberFormat="1" applyFont="1" applyFill="1" applyBorder="1" applyAlignment="1" applyProtection="1">
      <alignment horizontal="left" vertical="center" wrapText="1"/>
      <protection hidden="1"/>
    </xf>
    <xf numFmtId="10" fontId="4" fillId="10" borderId="5" xfId="0" applyNumberFormat="1" applyFont="1" applyFill="1" applyBorder="1" applyAlignment="1" applyProtection="1">
      <alignment horizontal="left" vertical="center" wrapText="1"/>
      <protection hidden="1"/>
    </xf>
    <xf numFmtId="10" fontId="4" fillId="10" borderId="0" xfId="0" applyNumberFormat="1" applyFont="1" applyFill="1" applyBorder="1" applyAlignment="1" applyProtection="1">
      <alignment horizontal="left" vertical="center" wrapText="1"/>
      <protection hidden="1"/>
    </xf>
    <xf numFmtId="10" fontId="4" fillId="10" borderId="9" xfId="0" applyNumberFormat="1" applyFont="1" applyFill="1" applyBorder="1" applyAlignment="1" applyProtection="1">
      <alignment horizontal="left" vertical="center" wrapText="1"/>
      <protection hidden="1"/>
    </xf>
    <xf numFmtId="10" fontId="4" fillId="10" borderId="3" xfId="0" applyNumberFormat="1" applyFont="1" applyFill="1" applyBorder="1" applyAlignment="1" applyProtection="1">
      <alignment horizontal="left" vertical="center" wrapText="1"/>
      <protection hidden="1"/>
    </xf>
    <xf numFmtId="10" fontId="4" fillId="10" borderId="6" xfId="0" applyNumberFormat="1" applyFont="1" applyFill="1" applyBorder="1" applyAlignment="1" applyProtection="1">
      <alignment horizontal="left" vertical="center" wrapText="1"/>
      <protection hidden="1"/>
    </xf>
    <xf numFmtId="10" fontId="4" fillId="10" borderId="7" xfId="0" applyNumberFormat="1" applyFont="1" applyFill="1" applyBorder="1" applyAlignment="1" applyProtection="1">
      <alignment horizontal="left" vertical="center" wrapText="1"/>
      <protection hidden="1"/>
    </xf>
    <xf numFmtId="173" fontId="4" fillId="0" borderId="11" xfId="0" applyNumberFormat="1" applyFont="1" applyFill="1" applyBorder="1" applyAlignment="1" applyProtection="1">
      <alignment horizontal="right" vertical="center" indent="1"/>
      <protection hidden="1"/>
    </xf>
    <xf numFmtId="173" fontId="4" fillId="0" borderId="12" xfId="0" applyNumberFormat="1" applyFont="1" applyFill="1" applyBorder="1" applyAlignment="1" applyProtection="1">
      <alignment horizontal="right" vertical="center" indent="1"/>
      <protection hidden="1"/>
    </xf>
    <xf numFmtId="170" fontId="4" fillId="0" borderId="10" xfId="0" applyNumberFormat="1" applyFont="1" applyFill="1" applyBorder="1" applyAlignment="1" applyProtection="1">
      <alignment horizontal="right" vertical="center" indent="1"/>
      <protection hidden="1"/>
    </xf>
    <xf numFmtId="170" fontId="4" fillId="0" borderId="12" xfId="0" applyNumberFormat="1" applyFont="1" applyFill="1" applyBorder="1" applyAlignment="1" applyProtection="1">
      <alignment horizontal="right" vertical="center" indent="1"/>
      <protection hidden="1"/>
    </xf>
    <xf numFmtId="169" fontId="4" fillId="0" borderId="10" xfId="0" applyNumberFormat="1" applyFont="1" applyFill="1" applyBorder="1" applyAlignment="1" applyProtection="1">
      <alignment horizontal="right" vertical="center" indent="1"/>
      <protection hidden="1"/>
    </xf>
    <xf numFmtId="169" fontId="4" fillId="0" borderId="12" xfId="0" applyNumberFormat="1" applyFont="1" applyFill="1" applyBorder="1" applyAlignment="1" applyProtection="1">
      <alignment horizontal="right" vertical="center" indent="1"/>
      <protection hidden="1"/>
    </xf>
    <xf numFmtId="0" fontId="4" fillId="0" borderId="6" xfId="0" applyFont="1" applyFill="1" applyBorder="1" applyAlignment="1" applyProtection="1">
      <alignment horizontal="center"/>
    </xf>
    <xf numFmtId="0" fontId="5" fillId="3" borderId="1"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wrapText="1"/>
      <protection hidden="1"/>
    </xf>
    <xf numFmtId="0" fontId="5" fillId="3" borderId="10"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2" xfId="0" applyFont="1" applyFill="1" applyBorder="1" applyAlignment="1" applyProtection="1">
      <alignment horizontal="center" vertical="center"/>
    </xf>
    <xf numFmtId="167" fontId="4" fillId="0" borderId="4" xfId="0" applyNumberFormat="1" applyFont="1" applyFill="1" applyBorder="1" applyAlignment="1" applyProtection="1">
      <alignment horizontal="right" vertical="center"/>
      <protection hidden="1"/>
    </xf>
    <xf numFmtId="167" fontId="4" fillId="0" borderId="8" xfId="0" applyNumberFormat="1" applyFont="1" applyFill="1" applyBorder="1" applyAlignment="1" applyProtection="1">
      <alignment horizontal="right" vertical="center"/>
      <protection hidden="1"/>
    </xf>
    <xf numFmtId="167" fontId="4" fillId="0" borderId="5" xfId="0" applyNumberFormat="1" applyFont="1" applyFill="1" applyBorder="1" applyAlignment="1" applyProtection="1">
      <alignment horizontal="right" vertical="center"/>
      <protection hidden="1"/>
    </xf>
    <xf numFmtId="167" fontId="4" fillId="0" borderId="9" xfId="0" applyNumberFormat="1" applyFont="1" applyFill="1" applyBorder="1" applyAlignment="1" applyProtection="1">
      <alignment horizontal="right" vertical="center"/>
      <protection hidden="1"/>
    </xf>
    <xf numFmtId="167" fontId="4" fillId="0" borderId="3" xfId="0" applyNumberFormat="1" applyFont="1" applyFill="1" applyBorder="1" applyAlignment="1" applyProtection="1">
      <alignment horizontal="right" vertical="center"/>
      <protection hidden="1"/>
    </xf>
    <xf numFmtId="167" fontId="4" fillId="0" borderId="7" xfId="0" applyNumberFormat="1" applyFont="1" applyFill="1" applyBorder="1" applyAlignment="1" applyProtection="1">
      <alignment horizontal="right" vertical="center"/>
      <protection hidden="1"/>
    </xf>
    <xf numFmtId="167" fontId="12" fillId="0" borderId="10" xfId="0" applyNumberFormat="1" applyFont="1" applyFill="1" applyBorder="1" applyAlignment="1" applyProtection="1">
      <alignment horizontal="right" vertical="center"/>
      <protection hidden="1"/>
    </xf>
    <xf numFmtId="167" fontId="12" fillId="0" borderId="11" xfId="0" applyNumberFormat="1" applyFont="1" applyFill="1" applyBorder="1" applyAlignment="1" applyProtection="1">
      <alignment horizontal="right" vertical="center"/>
      <protection hidden="1"/>
    </xf>
    <xf numFmtId="167" fontId="12" fillId="0" borderId="12" xfId="0" applyNumberFormat="1" applyFont="1" applyFill="1" applyBorder="1" applyAlignment="1" applyProtection="1">
      <alignment horizontal="right" vertical="center"/>
      <protection hidden="1"/>
    </xf>
    <xf numFmtId="0" fontId="11" fillId="3" borderId="10" xfId="0" applyFont="1" applyFill="1" applyBorder="1" applyAlignment="1" applyProtection="1">
      <alignment horizontal="center" vertical="center"/>
    </xf>
    <xf numFmtId="0" fontId="11" fillId="3" borderId="11"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164" fontId="5" fillId="0" borderId="5" xfId="0" applyNumberFormat="1" applyFont="1" applyFill="1" applyBorder="1" applyAlignment="1" applyProtection="1">
      <alignment horizontal="center" vertical="center"/>
      <protection hidden="1"/>
    </xf>
    <xf numFmtId="164" fontId="5" fillId="0" borderId="0" xfId="0" applyNumberFormat="1" applyFont="1" applyFill="1" applyBorder="1" applyAlignment="1" applyProtection="1">
      <alignment horizontal="center" vertical="center"/>
      <protection hidden="1"/>
    </xf>
    <xf numFmtId="164" fontId="5" fillId="0" borderId="9" xfId="0" applyNumberFormat="1" applyFont="1" applyFill="1" applyBorder="1" applyAlignment="1" applyProtection="1">
      <alignment horizontal="center" vertical="center"/>
      <protection hidden="1"/>
    </xf>
    <xf numFmtId="0" fontId="4" fillId="0" borderId="1" xfId="0" applyFont="1" applyFill="1" applyBorder="1" applyAlignment="1" applyProtection="1">
      <alignment horizontal="center"/>
    </xf>
    <xf numFmtId="0" fontId="4" fillId="0" borderId="14" xfId="0" applyFont="1" applyFill="1" applyBorder="1" applyAlignment="1" applyProtection="1">
      <alignment horizontal="center"/>
    </xf>
    <xf numFmtId="0" fontId="4" fillId="0" borderId="15" xfId="0" applyFont="1" applyFill="1" applyBorder="1" applyAlignment="1" applyProtection="1">
      <alignment horizontal="center"/>
    </xf>
    <xf numFmtId="0" fontId="5" fillId="0" borderId="1" xfId="0" applyFont="1" applyFill="1" applyBorder="1" applyAlignment="1" applyProtection="1">
      <alignment horizontal="center"/>
    </xf>
    <xf numFmtId="3" fontId="5" fillId="3" borderId="2" xfId="0" applyNumberFormat="1" applyFont="1" applyFill="1" applyBorder="1" applyAlignment="1" applyProtection="1">
      <alignment horizontal="center" vertical="center" wrapText="1"/>
      <protection hidden="1"/>
    </xf>
    <xf numFmtId="3" fontId="5" fillId="3" borderId="13" xfId="0" applyNumberFormat="1" applyFont="1" applyFill="1" applyBorder="1" applyAlignment="1" applyProtection="1">
      <alignment horizontal="center" vertical="center" wrapText="1"/>
      <protection hidden="1"/>
    </xf>
    <xf numFmtId="164" fontId="5" fillId="3" borderId="2" xfId="0" applyNumberFormat="1" applyFont="1" applyFill="1" applyBorder="1" applyAlignment="1" applyProtection="1">
      <alignment horizontal="center" vertical="center"/>
      <protection hidden="1"/>
    </xf>
    <xf numFmtId="164" fontId="5" fillId="3" borderId="13" xfId="0" applyNumberFormat="1" applyFont="1" applyFill="1" applyBorder="1" applyAlignment="1" applyProtection="1">
      <alignment horizontal="center" vertical="center"/>
      <protection hidden="1"/>
    </xf>
    <xf numFmtId="0" fontId="27" fillId="3" borderId="2" xfId="0" applyFont="1" applyFill="1" applyBorder="1" applyAlignment="1" applyProtection="1">
      <alignment horizontal="center" vertical="center" wrapText="1"/>
    </xf>
    <xf numFmtId="0" fontId="27" fillId="3" borderId="13" xfId="0" applyFont="1" applyFill="1" applyBorder="1" applyAlignment="1" applyProtection="1">
      <alignment horizontal="center" vertical="center"/>
    </xf>
    <xf numFmtId="0" fontId="27" fillId="3" borderId="14" xfId="0" applyFont="1" applyFill="1" applyBorder="1" applyAlignment="1" applyProtection="1">
      <alignment horizontal="center" vertical="center" wrapText="1"/>
    </xf>
    <xf numFmtId="0" fontId="27" fillId="3" borderId="4" xfId="0" applyFont="1" applyFill="1" applyBorder="1" applyAlignment="1" applyProtection="1">
      <alignment horizontal="left" vertical="center" wrapText="1" indent="1"/>
    </xf>
    <xf numFmtId="0" fontId="27" fillId="3" borderId="15" xfId="0" applyFont="1" applyFill="1" applyBorder="1" applyAlignment="1" applyProtection="1">
      <alignment horizontal="left" vertical="center" wrapText="1" indent="1"/>
    </xf>
    <xf numFmtId="0" fontId="27" fillId="3" borderId="8" xfId="0" applyFont="1" applyFill="1" applyBorder="1" applyAlignment="1" applyProtection="1">
      <alignment horizontal="left" vertical="center" wrapText="1" indent="1"/>
    </xf>
    <xf numFmtId="0" fontId="27" fillId="3" borderId="3" xfId="0" applyFont="1" applyFill="1" applyBorder="1" applyAlignment="1" applyProtection="1">
      <alignment horizontal="left" vertical="center" wrapText="1" indent="1"/>
    </xf>
    <xf numFmtId="0" fontId="27" fillId="3" borderId="6" xfId="0" applyFont="1" applyFill="1" applyBorder="1" applyAlignment="1" applyProtection="1">
      <alignment horizontal="left" vertical="center" wrapText="1" indent="1"/>
    </xf>
    <xf numFmtId="0" fontId="27" fillId="3" borderId="7" xfId="0" applyFont="1" applyFill="1" applyBorder="1" applyAlignment="1" applyProtection="1">
      <alignment horizontal="left" vertical="center" wrapText="1" indent="1"/>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8" fillId="3" borderId="1" xfId="0" applyFont="1" applyFill="1" applyBorder="1" applyAlignment="1" applyProtection="1">
      <alignment horizontal="center" vertical="center"/>
    </xf>
  </cellXfs>
  <cellStyles count="6">
    <cellStyle name="Hyperlink 2" xfId="4"/>
    <cellStyle name="Normal 2" xfId="3"/>
    <cellStyle name="Гиперссылка" xfId="2" builtinId="8"/>
    <cellStyle name="Обычный" xfId="0" builtinId="0"/>
    <cellStyle name="Процентный" xfId="5" builtinId="5"/>
    <cellStyle name="Финансовый" xfId="1" builtinId="3"/>
  </cellStyles>
  <dxfs count="81">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bgColor indexed="13"/>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bgColor indexed="13"/>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bgColor indexed="13"/>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ont>
        <color rgb="FFFF0000"/>
      </font>
    </dxf>
    <dxf>
      <fill>
        <patternFill>
          <bgColor rgb="FFFFFFCC"/>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1"/>
      </font>
      <fill>
        <patternFill>
          <bgColor rgb="FFFF00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0000"/>
        </patternFill>
      </fill>
    </dxf>
    <dxf>
      <fill>
        <patternFill>
          <bgColor rgb="FFFF0000"/>
        </patternFill>
      </fill>
    </dxf>
    <dxf>
      <font>
        <color rgb="FF006100"/>
      </font>
      <fill>
        <patternFill>
          <bgColor rgb="FFC6EFCE"/>
        </patternFill>
      </fill>
    </dxf>
    <dxf>
      <fill>
        <patternFill>
          <bgColor theme="5" tint="0.79998168889431442"/>
        </patternFill>
      </fill>
    </dxf>
    <dxf>
      <font>
        <b/>
        <i val="0"/>
        <color theme="1"/>
      </font>
      <fill>
        <patternFill>
          <bgColor rgb="FFFF0000"/>
        </patternFill>
      </fill>
    </dxf>
    <dxf>
      <font>
        <b/>
        <i val="0"/>
        <color rgb="FFFF0000"/>
      </font>
    </dxf>
    <dxf>
      <font>
        <b/>
        <i val="0"/>
        <color rgb="FFFF0000"/>
      </font>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
      <font>
        <b/>
        <i val="0"/>
        <color theme="1"/>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xdr:row>
      <xdr:rowOff>152400</xdr:rowOff>
    </xdr:from>
    <xdr:to>
      <xdr:col>1</xdr:col>
      <xdr:colOff>161925</xdr:colOff>
      <xdr:row>4</xdr:row>
      <xdr:rowOff>6164</xdr:rowOff>
    </xdr:to>
    <xdr:pic>
      <xdr:nvPicPr>
        <xdr:cNvPr id="2" name="Picture 8" descr="educ-traini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314325"/>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2385532</xdr:colOff>
      <xdr:row>4</xdr:row>
      <xdr:rowOff>165520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059" y="156882"/>
          <a:ext cx="3057885" cy="860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xdr:row>
          <xdr:rowOff>85725</xdr:rowOff>
        </xdr:from>
        <xdr:to>
          <xdr:col>1</xdr:col>
          <xdr:colOff>1876425</xdr:colOff>
          <xdr:row>1</xdr:row>
          <xdr:rowOff>447675</xdr:rowOff>
        </xdr:to>
        <xdr:sp macro="" textlink="">
          <xdr:nvSpPr>
            <xdr:cNvPr id="3225" name="Button 1" hidden="1">
              <a:extLst>
                <a:ext uri="{63B3BB69-23CF-44E3-9099-C40C66FF867C}">
                  <a14:compatExt spid="_x0000_s322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1943100</xdr:colOff>
          <xdr:row>1</xdr:row>
          <xdr:rowOff>85725</xdr:rowOff>
        </xdr:from>
        <xdr:to>
          <xdr:col>3</xdr:col>
          <xdr:colOff>171450</xdr:colOff>
          <xdr:row>1</xdr:row>
          <xdr:rowOff>447675</xdr:rowOff>
        </xdr:to>
        <xdr:sp macro="" textlink="">
          <xdr:nvSpPr>
            <xdr:cNvPr id="3226" name="Button 2" hidden="1">
              <a:extLst>
                <a:ext uri="{63B3BB69-23CF-44E3-9099-C40C66FF867C}">
                  <a14:compatExt spid="_x0000_s32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xdr:row>
          <xdr:rowOff>85725</xdr:rowOff>
        </xdr:from>
        <xdr:to>
          <xdr:col>3</xdr:col>
          <xdr:colOff>2038350</xdr:colOff>
          <xdr:row>1</xdr:row>
          <xdr:rowOff>447675</xdr:rowOff>
        </xdr:to>
        <xdr:sp macro="" textlink="">
          <xdr:nvSpPr>
            <xdr:cNvPr id="3235" name="Button 2"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Duplicate Row</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2114550</xdr:colOff>
          <xdr:row>1</xdr:row>
          <xdr:rowOff>85725</xdr:rowOff>
        </xdr:from>
        <xdr:to>
          <xdr:col>4</xdr:col>
          <xdr:colOff>523875</xdr:colOff>
          <xdr:row>1</xdr:row>
          <xdr:rowOff>447675</xdr:rowOff>
        </xdr:to>
        <xdr:sp macro="" textlink="">
          <xdr:nvSpPr>
            <xdr:cNvPr id="5152" name="Button 3" hidden="1">
              <a:extLst>
                <a:ext uri="{63B3BB69-23CF-44E3-9099-C40C66FF867C}">
                  <a14:compatExt spid="_x0000_s515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Distance Calculator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85725</xdr:rowOff>
        </xdr:from>
        <xdr:to>
          <xdr:col>1</xdr:col>
          <xdr:colOff>1876425</xdr:colOff>
          <xdr:row>1</xdr:row>
          <xdr:rowOff>447675</xdr:rowOff>
        </xdr:to>
        <xdr:sp macro="" textlink="">
          <xdr:nvSpPr>
            <xdr:cNvPr id="5164" name="Button 1" hidden="1">
              <a:extLst>
                <a:ext uri="{63B3BB69-23CF-44E3-9099-C40C66FF867C}">
                  <a14:compatExt spid="_x0000_s516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1943100</xdr:colOff>
          <xdr:row>1</xdr:row>
          <xdr:rowOff>85725</xdr:rowOff>
        </xdr:from>
        <xdr:to>
          <xdr:col>3</xdr:col>
          <xdr:colOff>171450</xdr:colOff>
          <xdr:row>1</xdr:row>
          <xdr:rowOff>447675</xdr:rowOff>
        </xdr:to>
        <xdr:sp macro="" textlink="">
          <xdr:nvSpPr>
            <xdr:cNvPr id="5165" name="Button 2" hidden="1">
              <a:extLst>
                <a:ext uri="{63B3BB69-23CF-44E3-9099-C40C66FF867C}">
                  <a14:compatExt spid="_x0000_s516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xdr:row>
          <xdr:rowOff>85725</xdr:rowOff>
        </xdr:from>
        <xdr:to>
          <xdr:col>3</xdr:col>
          <xdr:colOff>2038350</xdr:colOff>
          <xdr:row>1</xdr:row>
          <xdr:rowOff>447675</xdr:rowOff>
        </xdr:to>
        <xdr:sp macro="" textlink="">
          <xdr:nvSpPr>
            <xdr:cNvPr id="5166" name="Button 46" hidden="1">
              <a:extLst>
                <a:ext uri="{63B3BB69-23CF-44E3-9099-C40C66FF867C}">
                  <a14:compatExt spid="_x0000_s516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Duplicate Row</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xdr:row>
          <xdr:rowOff>85725</xdr:rowOff>
        </xdr:from>
        <xdr:to>
          <xdr:col>1</xdr:col>
          <xdr:colOff>1876425</xdr:colOff>
          <xdr:row>1</xdr:row>
          <xdr:rowOff>447675</xdr:rowOff>
        </xdr:to>
        <xdr:sp macro="" textlink="">
          <xdr:nvSpPr>
            <xdr:cNvPr id="8225" name="Button 1" hidden="1">
              <a:extLst>
                <a:ext uri="{63B3BB69-23CF-44E3-9099-C40C66FF867C}">
                  <a14:compatExt spid="_x0000_s822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1943100</xdr:colOff>
          <xdr:row>1</xdr:row>
          <xdr:rowOff>85725</xdr:rowOff>
        </xdr:from>
        <xdr:to>
          <xdr:col>3</xdr:col>
          <xdr:colOff>171450</xdr:colOff>
          <xdr:row>1</xdr:row>
          <xdr:rowOff>447675</xdr:rowOff>
        </xdr:to>
        <xdr:sp macro="" textlink="">
          <xdr:nvSpPr>
            <xdr:cNvPr id="8226" name="Button 2" hidden="1">
              <a:extLst>
                <a:ext uri="{63B3BB69-23CF-44E3-9099-C40C66FF867C}">
                  <a14:compatExt spid="_x0000_s822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xdr:row>
          <xdr:rowOff>85725</xdr:rowOff>
        </xdr:from>
        <xdr:to>
          <xdr:col>3</xdr:col>
          <xdr:colOff>2038350</xdr:colOff>
          <xdr:row>1</xdr:row>
          <xdr:rowOff>447675</xdr:rowOff>
        </xdr:to>
        <xdr:sp macro="" textlink="">
          <xdr:nvSpPr>
            <xdr:cNvPr id="8227" name="Button 35" hidden="1">
              <a:extLst>
                <a:ext uri="{63B3BB69-23CF-44E3-9099-C40C66FF867C}">
                  <a14:compatExt spid="_x0000_s822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Duplicate Row</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xdr:row>
          <xdr:rowOff>85725</xdr:rowOff>
        </xdr:from>
        <xdr:to>
          <xdr:col>1</xdr:col>
          <xdr:colOff>1876425</xdr:colOff>
          <xdr:row>1</xdr:row>
          <xdr:rowOff>447675</xdr:rowOff>
        </xdr:to>
        <xdr:sp macro="" textlink="">
          <xdr:nvSpPr>
            <xdr:cNvPr id="34842" name="Button 1" hidden="1">
              <a:extLst>
                <a:ext uri="{63B3BB69-23CF-44E3-9099-C40C66FF867C}">
                  <a14:compatExt spid="_x0000_s34842"/>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1943100</xdr:colOff>
          <xdr:row>1</xdr:row>
          <xdr:rowOff>85725</xdr:rowOff>
        </xdr:from>
        <xdr:to>
          <xdr:col>3</xdr:col>
          <xdr:colOff>171450</xdr:colOff>
          <xdr:row>1</xdr:row>
          <xdr:rowOff>447675</xdr:rowOff>
        </xdr:to>
        <xdr:sp macro="" textlink="">
          <xdr:nvSpPr>
            <xdr:cNvPr id="34843" name="Button 2" hidden="1">
              <a:extLst>
                <a:ext uri="{63B3BB69-23CF-44E3-9099-C40C66FF867C}">
                  <a14:compatExt spid="_x0000_s34843"/>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238125</xdr:colOff>
          <xdr:row>1</xdr:row>
          <xdr:rowOff>85725</xdr:rowOff>
        </xdr:from>
        <xdr:to>
          <xdr:col>3</xdr:col>
          <xdr:colOff>2038350</xdr:colOff>
          <xdr:row>1</xdr:row>
          <xdr:rowOff>447675</xdr:rowOff>
        </xdr:to>
        <xdr:sp macro="" textlink="">
          <xdr:nvSpPr>
            <xdr:cNvPr id="34844" name="Button 28" hidden="1">
              <a:extLst>
                <a:ext uri="{63B3BB69-23CF-44E3-9099-C40C66FF867C}">
                  <a14:compatExt spid="_x0000_s34844"/>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Duplicate Row</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76200</xdr:colOff>
          <xdr:row>1</xdr:row>
          <xdr:rowOff>85725</xdr:rowOff>
        </xdr:from>
        <xdr:to>
          <xdr:col>1</xdr:col>
          <xdr:colOff>1876425</xdr:colOff>
          <xdr:row>1</xdr:row>
          <xdr:rowOff>447675</xdr:rowOff>
        </xdr:to>
        <xdr:sp macro="" textlink="">
          <xdr:nvSpPr>
            <xdr:cNvPr id="35865" name="Button 1" hidden="1">
              <a:extLst>
                <a:ext uri="{63B3BB69-23CF-44E3-9099-C40C66FF867C}">
                  <a14:compatExt spid="_x0000_s35865"/>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Add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1</xdr:row>
          <xdr:rowOff>85725</xdr:rowOff>
        </xdr:from>
        <xdr:to>
          <xdr:col>2</xdr:col>
          <xdr:colOff>1819275</xdr:colOff>
          <xdr:row>1</xdr:row>
          <xdr:rowOff>447675</xdr:rowOff>
        </xdr:to>
        <xdr:sp macro="" textlink="">
          <xdr:nvSpPr>
            <xdr:cNvPr id="35866" name="Button 2" hidden="1">
              <a:extLst>
                <a:ext uri="{63B3BB69-23CF-44E3-9099-C40C66FF867C}">
                  <a14:compatExt spid="_x0000_s35866"/>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Delete Row</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1885950</xdr:colOff>
          <xdr:row>1</xdr:row>
          <xdr:rowOff>85725</xdr:rowOff>
        </xdr:from>
        <xdr:to>
          <xdr:col>3</xdr:col>
          <xdr:colOff>304800</xdr:colOff>
          <xdr:row>1</xdr:row>
          <xdr:rowOff>447675</xdr:rowOff>
        </xdr:to>
        <xdr:sp macro="" textlink="">
          <xdr:nvSpPr>
            <xdr:cNvPr id="35867" name="Button 27" hidden="1">
              <a:extLst>
                <a:ext uri="{63B3BB69-23CF-44E3-9099-C40C66FF867C}">
                  <a14:compatExt spid="_x0000_s3586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ru-RU" sz="1400" b="1" i="0" u="none" strike="noStrike" baseline="0">
                  <a:solidFill>
                    <a:srgbClr val="FF0000"/>
                  </a:solidFill>
                  <a:latin typeface="Calibri"/>
                  <a:cs typeface="Calibri"/>
                </a:rPr>
                <a:t>Duplicate Row</a:t>
              </a:r>
            </a:p>
          </xdr:txBody>
        </xdr:sp>
        <xdr:clientData fPrintsWithSheet="0"/>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acea.ec.europa.eu/erasmus-plus/funding/capacity-building-higher-education-2018_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eacea.ec.europa.eu/erasmus-plus/funding/capacity-building-higher-education-2019_en" TargetMode="External"/><Relationship Id="rId1" Type="http://schemas.openxmlformats.org/officeDocument/2006/relationships/hyperlink" Target="https://ec.europa.eu/programmes/erasmus-plus/sites/erasmusplus2/files/files/resources/erasmus-plus-programme-guide_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249977111117893"/>
    <pageSetUpPr fitToPage="1"/>
  </sheetPr>
  <dimension ref="B1:L81"/>
  <sheetViews>
    <sheetView showGridLines="0" tabSelected="1" zoomScale="70" zoomScaleNormal="70" zoomScaleSheetLayoutView="85" workbookViewId="0">
      <selection activeCell="D27" sqref="D27"/>
    </sheetView>
  </sheetViews>
  <sheetFormatPr defaultColWidth="9.140625" defaultRowHeight="18" x14ac:dyDescent="0.25"/>
  <cols>
    <col min="1" max="1" width="1.7109375" style="1" customWidth="1"/>
    <col min="2" max="2" width="10" style="1" customWidth="1"/>
    <col min="3" max="3" width="50" style="2" customWidth="1"/>
    <col min="4" max="4" width="50.7109375" style="1" customWidth="1"/>
    <col min="5" max="5" width="23.7109375" style="1" customWidth="1"/>
    <col min="6" max="12" width="20.7109375" style="1" customWidth="1"/>
    <col min="13" max="13" width="1.7109375" style="1" customWidth="1"/>
    <col min="14" max="16384" width="9.140625" style="1"/>
  </cols>
  <sheetData>
    <row r="1" spans="2:12" ht="9.9499999999999993" customHeight="1" x14ac:dyDescent="0.25">
      <c r="G1" s="3"/>
      <c r="H1" s="3"/>
      <c r="I1" s="3"/>
      <c r="J1" s="3"/>
      <c r="K1" s="3"/>
      <c r="L1" s="3"/>
    </row>
    <row r="2" spans="2:12" s="6" customFormat="1" x14ac:dyDescent="0.25">
      <c r="B2" s="4"/>
      <c r="C2" s="4"/>
      <c r="D2" s="5"/>
      <c r="E2" s="5"/>
      <c r="F2" s="5"/>
      <c r="G2" s="3"/>
      <c r="H2" s="3"/>
      <c r="I2" s="3"/>
      <c r="J2" s="3"/>
      <c r="K2" s="3"/>
      <c r="L2" s="3"/>
    </row>
    <row r="3" spans="2:12" s="6" customFormat="1" x14ac:dyDescent="0.25">
      <c r="B3" s="4"/>
      <c r="C3" s="4"/>
      <c r="D3" s="7" t="s">
        <v>133</v>
      </c>
      <c r="E3" s="8"/>
      <c r="F3" s="5"/>
      <c r="G3" s="3"/>
      <c r="H3" s="3"/>
      <c r="I3" s="3"/>
      <c r="J3" s="3"/>
      <c r="K3" s="3"/>
      <c r="L3" s="3"/>
    </row>
    <row r="4" spans="2:12" s="6" customFormat="1" ht="20.100000000000001" customHeight="1" x14ac:dyDescent="0.25">
      <c r="B4" s="4"/>
      <c r="D4" s="7" t="s">
        <v>313</v>
      </c>
      <c r="E4" s="9"/>
      <c r="F4" s="9"/>
      <c r="G4" s="9"/>
      <c r="H4" s="9"/>
      <c r="I4" s="9"/>
      <c r="J4" s="9"/>
      <c r="K4" s="9"/>
      <c r="L4" s="9"/>
    </row>
    <row r="5" spans="2:12" s="6" customFormat="1" ht="20.100000000000001" customHeight="1" x14ac:dyDescent="0.25">
      <c r="B5" s="4"/>
      <c r="D5" s="9"/>
      <c r="E5" s="9"/>
      <c r="F5" s="9"/>
      <c r="G5" s="9"/>
      <c r="H5" s="9"/>
      <c r="I5" s="9"/>
      <c r="J5" s="9"/>
      <c r="K5" s="9"/>
      <c r="L5" s="9"/>
    </row>
    <row r="6" spans="2:12" s="6" customFormat="1" ht="9.9499999999999993" customHeight="1" x14ac:dyDescent="0.25">
      <c r="B6" s="10"/>
      <c r="C6" s="10"/>
      <c r="D6" s="5"/>
      <c r="E6" s="5"/>
      <c r="F6" s="5"/>
      <c r="G6" s="5"/>
      <c r="H6" s="5"/>
      <c r="I6" s="5"/>
      <c r="J6" s="5"/>
      <c r="K6" s="5"/>
    </row>
    <row r="7" spans="2:12" s="6" customFormat="1" ht="24.95" customHeight="1" x14ac:dyDescent="0.25">
      <c r="B7" s="130" t="s">
        <v>342</v>
      </c>
      <c r="C7" s="130"/>
      <c r="D7" s="130"/>
      <c r="E7" s="130"/>
      <c r="F7" s="130"/>
      <c r="G7" s="130"/>
      <c r="H7" s="130"/>
      <c r="I7" s="130"/>
      <c r="J7" s="130"/>
      <c r="K7" s="130"/>
      <c r="L7" s="130"/>
    </row>
    <row r="8" spans="2:12" s="6" customFormat="1" ht="24.95" customHeight="1" x14ac:dyDescent="0.25">
      <c r="B8" s="131" t="s">
        <v>353</v>
      </c>
      <c r="C8" s="131"/>
      <c r="D8" s="131"/>
      <c r="E8" s="131"/>
      <c r="F8" s="131"/>
      <c r="G8" s="131"/>
      <c r="H8" s="131"/>
      <c r="I8" s="131"/>
      <c r="J8" s="131"/>
      <c r="K8" s="131"/>
      <c r="L8" s="131"/>
    </row>
    <row r="9" spans="2:12" s="6" customFormat="1" ht="24.95" customHeight="1" x14ac:dyDescent="0.25">
      <c r="B9" s="130" t="s">
        <v>130</v>
      </c>
      <c r="C9" s="130"/>
      <c r="D9" s="130"/>
      <c r="E9" s="130"/>
      <c r="F9" s="130"/>
      <c r="G9" s="130"/>
      <c r="H9" s="130"/>
      <c r="I9" s="130"/>
      <c r="J9" s="130"/>
      <c r="K9" s="130"/>
      <c r="L9" s="130"/>
    </row>
    <row r="10" spans="2:12" s="6" customFormat="1" ht="20.100000000000001" customHeight="1" x14ac:dyDescent="0.25">
      <c r="B10" s="10"/>
      <c r="C10" s="10"/>
      <c r="D10" s="5"/>
      <c r="E10" s="5"/>
      <c r="F10" s="5"/>
      <c r="G10" s="5"/>
      <c r="H10" s="5"/>
      <c r="I10" s="5"/>
      <c r="J10" s="5"/>
      <c r="K10" s="5"/>
    </row>
    <row r="11" spans="2:12" s="6" customFormat="1" ht="18" customHeight="1" x14ac:dyDescent="0.25">
      <c r="B11" s="113" t="s">
        <v>2</v>
      </c>
      <c r="C11" s="113"/>
      <c r="D11" s="11"/>
      <c r="E11" s="126" t="str">
        <f>IF(D11="","Please select Action Type",IF(OR(D11="Joint Project",D11="Structural Project"),"","Error Type of Action"))</f>
        <v>Please select Action Type</v>
      </c>
      <c r="F11" s="126"/>
      <c r="G11" s="126"/>
      <c r="H11" s="126"/>
      <c r="I11" s="126"/>
      <c r="J11" s="126"/>
      <c r="K11" s="126"/>
      <c r="L11" s="126"/>
    </row>
    <row r="12" spans="2:12" s="6" customFormat="1" ht="18" customHeight="1" x14ac:dyDescent="0.25">
      <c r="B12" s="113" t="s">
        <v>136</v>
      </c>
      <c r="C12" s="113"/>
      <c r="D12" s="11"/>
      <c r="E12" s="126" t="str">
        <f>IF(D12="","Please select duration",IF(OR(D12=24,D12=36),"","Error duration"))</f>
        <v>Please select duration</v>
      </c>
      <c r="F12" s="126"/>
      <c r="G12" s="126"/>
      <c r="H12" s="126"/>
      <c r="I12" s="126"/>
      <c r="J12" s="126"/>
      <c r="K12" s="126"/>
      <c r="L12" s="126"/>
    </row>
    <row r="13" spans="2:12" s="6" customFormat="1" ht="18" customHeight="1" x14ac:dyDescent="0.25">
      <c r="B13" s="113" t="s">
        <v>169</v>
      </c>
      <c r="C13" s="113"/>
      <c r="D13" s="11"/>
      <c r="E13" s="126" t="str">
        <f>IF(D13="","Please fill in Project Acronym","")</f>
        <v>Please fill in Project Acronym</v>
      </c>
      <c r="F13" s="126"/>
      <c r="G13" s="126"/>
      <c r="H13" s="126"/>
      <c r="I13" s="126"/>
      <c r="J13" s="126"/>
      <c r="K13" s="126"/>
      <c r="L13" s="126"/>
    </row>
    <row r="14" spans="2:12" s="6" customFormat="1" ht="18" customHeight="1" x14ac:dyDescent="0.25">
      <c r="B14" s="113" t="s">
        <v>170</v>
      </c>
      <c r="C14" s="113"/>
      <c r="D14" s="127"/>
      <c r="E14" s="128"/>
      <c r="F14" s="128"/>
      <c r="G14" s="128"/>
      <c r="H14" s="128"/>
      <c r="I14" s="128"/>
      <c r="J14" s="128"/>
      <c r="K14" s="128"/>
      <c r="L14" s="129"/>
    </row>
    <row r="15" spans="2:12" s="6" customFormat="1" ht="20.100000000000001" customHeight="1" x14ac:dyDescent="0.25">
      <c r="B15" s="5"/>
      <c r="C15" s="5"/>
      <c r="D15" s="5"/>
      <c r="E15" s="5"/>
      <c r="F15" s="12"/>
      <c r="G15" s="5"/>
      <c r="H15" s="5"/>
      <c r="I15" s="5"/>
      <c r="J15" s="5"/>
      <c r="K15" s="5"/>
    </row>
    <row r="16" spans="2:12" s="6" customFormat="1" ht="24.95" customHeight="1" x14ac:dyDescent="0.25">
      <c r="B16" s="112" t="s">
        <v>222</v>
      </c>
      <c r="C16" s="112"/>
      <c r="D16" s="112"/>
      <c r="E16" s="112"/>
      <c r="F16" s="112"/>
      <c r="G16" s="112"/>
      <c r="H16" s="112"/>
      <c r="I16" s="112"/>
      <c r="J16" s="112"/>
      <c r="K16" s="112"/>
      <c r="L16" s="112"/>
    </row>
    <row r="17" spans="2:12" s="6" customFormat="1" x14ac:dyDescent="0.25">
      <c r="B17" s="113" t="s">
        <v>166</v>
      </c>
      <c r="C17" s="113"/>
      <c r="D17" s="13">
        <f>'1. Staff costs'!D9</f>
        <v>0</v>
      </c>
      <c r="E17" s="116" t="str">
        <f>"Cannot exceed 40% of total Grant requested"</f>
        <v>Cannot exceed 40% of total Grant requested</v>
      </c>
      <c r="F17" s="117"/>
      <c r="G17" s="117"/>
      <c r="H17" s="117"/>
      <c r="I17" s="118" t="str">
        <f>IF(COUNTIF('1. Staff costs'!T:T,"Error")&lt;=1,"","Please check data in Tab '1. Staff Costs'")</f>
        <v>Please check data in Tab '1. Staff Costs'</v>
      </c>
      <c r="J17" s="118"/>
      <c r="K17" s="118"/>
      <c r="L17" s="119"/>
    </row>
    <row r="18" spans="2:12" s="6" customFormat="1" x14ac:dyDescent="0.25">
      <c r="B18" s="113" t="s">
        <v>344</v>
      </c>
      <c r="C18" s="113"/>
      <c r="D18" s="13">
        <f>' 2-3-6. Travel&amp;Costs of Stay'!D8</f>
        <v>0</v>
      </c>
      <c r="E18" s="116"/>
      <c r="F18" s="117"/>
      <c r="G18" s="117"/>
      <c r="H18" s="117"/>
      <c r="I18" s="118" t="str">
        <f>IF(COUNTIF(' 2-3-6. Travel&amp;Costs of Stay'!R:R,"Error")&lt;=1,"","Please check data in Tab '2-3-6. Travel&amp;Costs of Stay'")</f>
        <v>Please check data in Tab '2-3-6. Travel&amp;Costs of Stay'</v>
      </c>
      <c r="J18" s="118"/>
      <c r="K18" s="118"/>
      <c r="L18" s="119"/>
    </row>
    <row r="19" spans="2:12" s="6" customFormat="1" x14ac:dyDescent="0.25">
      <c r="B19" s="113" t="s">
        <v>187</v>
      </c>
      <c r="C19" s="113"/>
      <c r="D19" s="13">
        <f>' 2-3-6. Travel&amp;Costs of Stay'!D9</f>
        <v>0</v>
      </c>
      <c r="E19" s="124"/>
      <c r="F19" s="125"/>
      <c r="G19" s="125"/>
      <c r="H19" s="125"/>
      <c r="I19" s="118" t="str">
        <f>IF(COUNTIF(' 2-3-6. Travel&amp;Costs of Stay'!R:R,"Error")&lt;=1,"","Please check data in Tab '2-3-6. Travel&amp;Costs of Stay'")</f>
        <v>Please check data in Tab '2-3-6. Travel&amp;Costs of Stay'</v>
      </c>
      <c r="J19" s="118"/>
      <c r="K19" s="118"/>
      <c r="L19" s="119"/>
    </row>
    <row r="20" spans="2:12" s="6" customFormat="1" x14ac:dyDescent="0.25">
      <c r="B20" s="113" t="s">
        <v>185</v>
      </c>
      <c r="C20" s="113"/>
      <c r="D20" s="13">
        <f>'4. Equipment Costs'!C4</f>
        <v>0</v>
      </c>
      <c r="E20" s="116" t="str">
        <f>"Cannot exceed 30% of Total Grant requested"</f>
        <v>Cannot exceed 30% of Total Grant requested</v>
      </c>
      <c r="F20" s="117"/>
      <c r="G20" s="117"/>
      <c r="H20" s="117"/>
      <c r="I20" s="118" t="str">
        <f>IF(COUNTIF('4. Equipment Costs'!I:I,"Error")&lt;=1,"","Please check data in Tab '4. Equipment Costs''")</f>
        <v>Please check data in Tab '4. Equipment Costs''</v>
      </c>
      <c r="J20" s="118"/>
      <c r="K20" s="118"/>
      <c r="L20" s="119"/>
    </row>
    <row r="21" spans="2:12" s="6" customFormat="1" x14ac:dyDescent="0.25">
      <c r="B21" s="113" t="s">
        <v>186</v>
      </c>
      <c r="C21" s="113"/>
      <c r="D21" s="13">
        <f>'5. Subcontracting Costs'!C4</f>
        <v>0</v>
      </c>
      <c r="E21" s="116" t="str">
        <f>"Cannot exceed 10% of Total Grant requested"</f>
        <v>Cannot exceed 10% of Total Grant requested</v>
      </c>
      <c r="F21" s="117"/>
      <c r="G21" s="117"/>
      <c r="H21" s="117"/>
      <c r="I21" s="118" t="str">
        <f>IF(COUNTIF('5. Subcontracting Costs'!I:I,"Error")&lt;=1,"","Please check data in Tab '5. Subcontracting Costs'")</f>
        <v>Please check data in Tab '5. Subcontracting Costs'</v>
      </c>
      <c r="J21" s="118"/>
      <c r="K21" s="118"/>
      <c r="L21" s="119"/>
    </row>
    <row r="22" spans="2:12" s="6" customFormat="1" x14ac:dyDescent="0.25">
      <c r="B22" s="113" t="s">
        <v>343</v>
      </c>
      <c r="C22" s="113"/>
      <c r="D22" s="13">
        <f>IF(OR(C27="",D27=""),0,' 2-3-6. Travel&amp;Costs of Stay'!D10)</f>
        <v>0</v>
      </c>
      <c r="E22" s="116"/>
      <c r="F22" s="117"/>
      <c r="G22" s="117"/>
      <c r="H22" s="117"/>
      <c r="I22" s="118" t="str">
        <f>IF(COUNTIF(' 2-3-6. Travel&amp;Costs of Stay'!R:R,"Error")&lt;=1,"","Please check data in Tab '2-3-6. Travel&amp;Costs of Stay'")</f>
        <v>Please check data in Tab '2-3-6. Travel&amp;Costs of Stay'</v>
      </c>
      <c r="J22" s="118"/>
      <c r="K22" s="118"/>
      <c r="L22" s="119"/>
    </row>
    <row r="23" spans="2:12" ht="24.95" customHeight="1" x14ac:dyDescent="0.25">
      <c r="B23" s="114" t="s">
        <v>334</v>
      </c>
      <c r="C23" s="115"/>
      <c r="D23" s="14">
        <f>SUM(D17:D22)</f>
        <v>0</v>
      </c>
      <c r="E23" s="120" t="str">
        <f>"Should be equal or above EUR 500.000,00 and cannot exceed EUR 1.000.000,00"</f>
        <v>Should be equal or above EUR 500.000,00 and cannot exceed EUR 1.000.000,00</v>
      </c>
      <c r="F23" s="121"/>
      <c r="G23" s="121"/>
      <c r="H23" s="121"/>
      <c r="I23" s="122" t="str">
        <f>IF(OR(COUNTIF('Co-financing'!J:J,"Error")&lt;=1,AND('Co-financing'!B14="",'Co-financing'!E14="",'Co-financing'!F14="",'Co-financing'!G14="",'Co-financing'!H14=0)),"","Please check data in Tab 'Co-financing'")</f>
        <v/>
      </c>
      <c r="J23" s="122"/>
      <c r="K23" s="122"/>
      <c r="L23" s="123"/>
    </row>
    <row r="24" spans="2:12" s="6" customFormat="1" ht="20.100000000000001" customHeight="1" x14ac:dyDescent="0.25">
      <c r="B24" s="5"/>
      <c r="C24" s="5"/>
      <c r="D24" s="5"/>
      <c r="E24" s="5"/>
      <c r="F24" s="12"/>
      <c r="G24" s="5"/>
      <c r="H24" s="5"/>
      <c r="I24" s="5"/>
      <c r="J24" s="5"/>
      <c r="K24" s="5"/>
    </row>
    <row r="25" spans="2:12" s="6" customFormat="1" ht="24.95" customHeight="1" x14ac:dyDescent="0.25">
      <c r="B25" s="112" t="s">
        <v>179</v>
      </c>
      <c r="C25" s="112"/>
      <c r="D25" s="112"/>
      <c r="E25" s="112"/>
      <c r="F25" s="112"/>
      <c r="G25" s="112"/>
      <c r="H25" s="112"/>
      <c r="I25" s="112"/>
      <c r="J25" s="112"/>
      <c r="K25" s="112"/>
      <c r="L25" s="112"/>
    </row>
    <row r="26" spans="2:12" s="6" customFormat="1" ht="54" x14ac:dyDescent="0.25">
      <c r="B26" s="50" t="s">
        <v>147</v>
      </c>
      <c r="C26" s="15" t="s">
        <v>148</v>
      </c>
      <c r="D26" s="15" t="s">
        <v>0</v>
      </c>
      <c r="E26" s="16" t="s">
        <v>176</v>
      </c>
      <c r="F26" s="16" t="s">
        <v>191</v>
      </c>
      <c r="G26" s="16" t="s">
        <v>192</v>
      </c>
      <c r="H26" s="16" t="s">
        <v>193</v>
      </c>
      <c r="I26" s="16" t="s">
        <v>194</v>
      </c>
      <c r="J26" s="16" t="s">
        <v>195</v>
      </c>
      <c r="K26" s="16" t="s">
        <v>343</v>
      </c>
      <c r="L26" s="17" t="s">
        <v>310</v>
      </c>
    </row>
    <row r="27" spans="2:12" x14ac:dyDescent="0.25">
      <c r="B27" s="48" t="s">
        <v>8</v>
      </c>
      <c r="C27" s="22"/>
      <c r="D27" s="18"/>
      <c r="E27" s="19" t="str">
        <f t="shared" ref="E27:E81" si="0">IFERROR(IF(D27&lt;&gt;"",VLOOKUP(D27,CountryType,2,FALSE),""),"Country not found")</f>
        <v/>
      </c>
      <c r="F27" s="20">
        <f>SUMIF('1. Staff costs'!C:C,B27,'1. Staff costs'!S:S)</f>
        <v>0</v>
      </c>
      <c r="G27" s="20">
        <f>SUMIF(' 2-3-6. Travel&amp;Costs of Stay'!C:C,B27,' 2-3-6. Travel&amp;Costs of Stay'!O:O)</f>
        <v>0</v>
      </c>
      <c r="H27" s="20">
        <f>SUMIF(' 2-3-6. Travel&amp;Costs of Stay'!C:C,B27,' 2-3-6. Travel&amp;Costs of Stay'!P:P)</f>
        <v>0</v>
      </c>
      <c r="I27" s="20">
        <f>SUMIF('4. Equipment Costs'!C:C,B27,'4. Equipment Costs'!H:H)</f>
        <v>0</v>
      </c>
      <c r="J27" s="20">
        <f>SUMIF('5. Subcontracting Costs'!C:C,B27,'5. Subcontracting Costs'!H:H)</f>
        <v>0</v>
      </c>
      <c r="K27" s="20">
        <f>SUMIF(' 2-3-6. Travel&amp;Costs of Stay'!C:C,B27,' 2-3-6. Travel&amp;Costs of Stay'!N:N)</f>
        <v>0</v>
      </c>
      <c r="L27" s="21">
        <f>IF(OR(C27="",D27=""),0,SUM(F27:K27))</f>
        <v>0</v>
      </c>
    </row>
    <row r="28" spans="2:12" x14ac:dyDescent="0.25">
      <c r="B28" s="48" t="s">
        <v>9</v>
      </c>
      <c r="C28" s="22"/>
      <c r="D28" s="18"/>
      <c r="E28" s="19" t="str">
        <f t="shared" si="0"/>
        <v/>
      </c>
      <c r="F28" s="20">
        <f>SUMIF('1. Staff costs'!C:C,B28,'1. Staff costs'!S:S)</f>
        <v>0</v>
      </c>
      <c r="G28" s="20">
        <f>SUMIF(' 2-3-6. Travel&amp;Costs of Stay'!C:C,B28,' 2-3-6. Travel&amp;Costs of Stay'!O:O)</f>
        <v>0</v>
      </c>
      <c r="H28" s="20">
        <f>SUMIF(' 2-3-6. Travel&amp;Costs of Stay'!C:C,B28,' 2-3-6. Travel&amp;Costs of Stay'!P:P)</f>
        <v>0</v>
      </c>
      <c r="I28" s="20">
        <f>SUMIF('4. Equipment Costs'!C:C,B28,'4. Equipment Costs'!H:H)</f>
        <v>0</v>
      </c>
      <c r="J28" s="20">
        <f>SUMIF('5. Subcontracting Costs'!C:C,B28,'5. Subcontracting Costs'!H:H)</f>
        <v>0</v>
      </c>
      <c r="K28" s="20">
        <f>SUMIF(' 2-3-6. Travel&amp;Costs of Stay'!C:C,B28,' 2-3-6. Travel&amp;Costs of Stay'!N:N)</f>
        <v>0</v>
      </c>
      <c r="L28" s="21">
        <f t="shared" ref="L28:L81" si="1">IF(OR(C28="",D28=""),0,SUM(F28:K28))</f>
        <v>0</v>
      </c>
    </row>
    <row r="29" spans="2:12" x14ac:dyDescent="0.25">
      <c r="B29" s="48" t="s">
        <v>10</v>
      </c>
      <c r="C29" s="22"/>
      <c r="D29" s="18"/>
      <c r="E29" s="19" t="str">
        <f t="shared" si="0"/>
        <v/>
      </c>
      <c r="F29" s="20">
        <f>SUMIF('1. Staff costs'!C:C,B29,'1. Staff costs'!S:S)</f>
        <v>0</v>
      </c>
      <c r="G29" s="20">
        <f>SUMIF(' 2-3-6. Travel&amp;Costs of Stay'!C:C,B29,' 2-3-6. Travel&amp;Costs of Stay'!O:O)</f>
        <v>0</v>
      </c>
      <c r="H29" s="20">
        <f>SUMIF(' 2-3-6. Travel&amp;Costs of Stay'!C:C,B29,' 2-3-6. Travel&amp;Costs of Stay'!P:P)</f>
        <v>0</v>
      </c>
      <c r="I29" s="20">
        <f>SUMIF('4. Equipment Costs'!C:C,B29,'4. Equipment Costs'!H:H)</f>
        <v>0</v>
      </c>
      <c r="J29" s="20">
        <f>SUMIF('5. Subcontracting Costs'!C:C,B29,'5. Subcontracting Costs'!H:H)</f>
        <v>0</v>
      </c>
      <c r="K29" s="20">
        <f>SUMIF(' 2-3-6. Travel&amp;Costs of Stay'!C:C,B29,' 2-3-6. Travel&amp;Costs of Stay'!N:N)</f>
        <v>0</v>
      </c>
      <c r="L29" s="21">
        <f t="shared" si="1"/>
        <v>0</v>
      </c>
    </row>
    <row r="30" spans="2:12" x14ac:dyDescent="0.25">
      <c r="B30" s="48" t="s">
        <v>11</v>
      </c>
      <c r="C30" s="22"/>
      <c r="D30" s="18"/>
      <c r="E30" s="19" t="str">
        <f t="shared" si="0"/>
        <v/>
      </c>
      <c r="F30" s="20">
        <f>SUMIF('1. Staff costs'!C:C,B30,'1. Staff costs'!S:S)</f>
        <v>0</v>
      </c>
      <c r="G30" s="20">
        <f>SUMIF(' 2-3-6. Travel&amp;Costs of Stay'!C:C,B30,' 2-3-6. Travel&amp;Costs of Stay'!O:O)</f>
        <v>0</v>
      </c>
      <c r="H30" s="20">
        <f>SUMIF(' 2-3-6. Travel&amp;Costs of Stay'!C:C,B30,' 2-3-6. Travel&amp;Costs of Stay'!P:P)</f>
        <v>0</v>
      </c>
      <c r="I30" s="20">
        <f>SUMIF('4. Equipment Costs'!C:C,B30,'4. Equipment Costs'!H:H)</f>
        <v>0</v>
      </c>
      <c r="J30" s="20">
        <f>SUMIF('5. Subcontracting Costs'!C:C,B30,'5. Subcontracting Costs'!H:H)</f>
        <v>0</v>
      </c>
      <c r="K30" s="20">
        <f>SUMIF(' 2-3-6. Travel&amp;Costs of Stay'!C:C,B30,' 2-3-6. Travel&amp;Costs of Stay'!N:N)</f>
        <v>0</v>
      </c>
      <c r="L30" s="21">
        <f t="shared" si="1"/>
        <v>0</v>
      </c>
    </row>
    <row r="31" spans="2:12" x14ac:dyDescent="0.25">
      <c r="B31" s="48" t="s">
        <v>12</v>
      </c>
      <c r="C31" s="22"/>
      <c r="D31" s="18"/>
      <c r="E31" s="19" t="str">
        <f t="shared" si="0"/>
        <v/>
      </c>
      <c r="F31" s="20">
        <f>SUMIF('1. Staff costs'!C:C,B31,'1. Staff costs'!S:S)</f>
        <v>0</v>
      </c>
      <c r="G31" s="20">
        <f>SUMIF(' 2-3-6. Travel&amp;Costs of Stay'!C:C,B31,' 2-3-6. Travel&amp;Costs of Stay'!O:O)</f>
        <v>0</v>
      </c>
      <c r="H31" s="20">
        <f>SUMIF(' 2-3-6. Travel&amp;Costs of Stay'!C:C,B31,' 2-3-6. Travel&amp;Costs of Stay'!P:P)</f>
        <v>0</v>
      </c>
      <c r="I31" s="20">
        <f>SUMIF('4. Equipment Costs'!C:C,B31,'4. Equipment Costs'!H:H)</f>
        <v>0</v>
      </c>
      <c r="J31" s="20">
        <f>SUMIF('5. Subcontracting Costs'!C:C,B31,'5. Subcontracting Costs'!H:H)</f>
        <v>0</v>
      </c>
      <c r="K31" s="20">
        <f>SUMIF(' 2-3-6. Travel&amp;Costs of Stay'!C:C,B31,' 2-3-6. Travel&amp;Costs of Stay'!N:N)</f>
        <v>0</v>
      </c>
      <c r="L31" s="21">
        <f t="shared" si="1"/>
        <v>0</v>
      </c>
    </row>
    <row r="32" spans="2:12" x14ac:dyDescent="0.25">
      <c r="B32" s="48" t="s">
        <v>13</v>
      </c>
      <c r="C32" s="22"/>
      <c r="D32" s="18"/>
      <c r="E32" s="19" t="str">
        <f t="shared" si="0"/>
        <v/>
      </c>
      <c r="F32" s="20">
        <f>SUMIF('1. Staff costs'!C:C,B32,'1. Staff costs'!S:S)</f>
        <v>0</v>
      </c>
      <c r="G32" s="20">
        <f>SUMIF(' 2-3-6. Travel&amp;Costs of Stay'!C:C,B32,' 2-3-6. Travel&amp;Costs of Stay'!O:O)</f>
        <v>0</v>
      </c>
      <c r="H32" s="20">
        <f>SUMIF(' 2-3-6. Travel&amp;Costs of Stay'!C:C,B32,' 2-3-6. Travel&amp;Costs of Stay'!P:P)</f>
        <v>0</v>
      </c>
      <c r="I32" s="20">
        <f>SUMIF('4. Equipment Costs'!C:C,B32,'4. Equipment Costs'!H:H)</f>
        <v>0</v>
      </c>
      <c r="J32" s="20">
        <f>SUMIF('5. Subcontracting Costs'!C:C,B32,'5. Subcontracting Costs'!H:H)</f>
        <v>0</v>
      </c>
      <c r="K32" s="20">
        <f>SUMIF(' 2-3-6. Travel&amp;Costs of Stay'!C:C,B32,' 2-3-6. Travel&amp;Costs of Stay'!N:N)</f>
        <v>0</v>
      </c>
      <c r="L32" s="21">
        <f t="shared" si="1"/>
        <v>0</v>
      </c>
    </row>
    <row r="33" spans="2:12" x14ac:dyDescent="0.25">
      <c r="B33" s="48" t="s">
        <v>14</v>
      </c>
      <c r="C33" s="22"/>
      <c r="D33" s="18"/>
      <c r="E33" s="19" t="str">
        <f t="shared" si="0"/>
        <v/>
      </c>
      <c r="F33" s="20">
        <f>SUMIF('1. Staff costs'!C:C,B33,'1. Staff costs'!S:S)</f>
        <v>0</v>
      </c>
      <c r="G33" s="20">
        <f>SUMIF(' 2-3-6. Travel&amp;Costs of Stay'!C:C,B33,' 2-3-6. Travel&amp;Costs of Stay'!O:O)</f>
        <v>0</v>
      </c>
      <c r="H33" s="20">
        <f>SUMIF(' 2-3-6. Travel&amp;Costs of Stay'!C:C,B33,' 2-3-6. Travel&amp;Costs of Stay'!P:P)</f>
        <v>0</v>
      </c>
      <c r="I33" s="20">
        <f>SUMIF('4. Equipment Costs'!C:C,B33,'4. Equipment Costs'!H:H)</f>
        <v>0</v>
      </c>
      <c r="J33" s="20">
        <f>SUMIF('5. Subcontracting Costs'!C:C,B33,'5. Subcontracting Costs'!H:H)</f>
        <v>0</v>
      </c>
      <c r="K33" s="20">
        <f>SUMIF(' 2-3-6. Travel&amp;Costs of Stay'!C:C,B33,' 2-3-6. Travel&amp;Costs of Stay'!N:N)</f>
        <v>0</v>
      </c>
      <c r="L33" s="21">
        <f t="shared" si="1"/>
        <v>0</v>
      </c>
    </row>
    <row r="34" spans="2:12" x14ac:dyDescent="0.25">
      <c r="B34" s="48" t="s">
        <v>15</v>
      </c>
      <c r="C34" s="22"/>
      <c r="D34" s="18"/>
      <c r="E34" s="19" t="str">
        <f t="shared" si="0"/>
        <v/>
      </c>
      <c r="F34" s="20">
        <f>SUMIF('1. Staff costs'!C:C,B34,'1. Staff costs'!S:S)</f>
        <v>0</v>
      </c>
      <c r="G34" s="20">
        <f>SUMIF(' 2-3-6. Travel&amp;Costs of Stay'!C:C,B34,' 2-3-6. Travel&amp;Costs of Stay'!O:O)</f>
        <v>0</v>
      </c>
      <c r="H34" s="20">
        <f>SUMIF(' 2-3-6. Travel&amp;Costs of Stay'!C:C,B34,' 2-3-6. Travel&amp;Costs of Stay'!P:P)</f>
        <v>0</v>
      </c>
      <c r="I34" s="20">
        <f>SUMIF('4. Equipment Costs'!C:C,B34,'4. Equipment Costs'!H:H)</f>
        <v>0</v>
      </c>
      <c r="J34" s="20">
        <f>SUMIF('5. Subcontracting Costs'!C:C,B34,'5. Subcontracting Costs'!H:H)</f>
        <v>0</v>
      </c>
      <c r="K34" s="20">
        <f>SUMIF(' 2-3-6. Travel&amp;Costs of Stay'!C:C,B34,' 2-3-6. Travel&amp;Costs of Stay'!N:N)</f>
        <v>0</v>
      </c>
      <c r="L34" s="21">
        <f t="shared" si="1"/>
        <v>0</v>
      </c>
    </row>
    <row r="35" spans="2:12" x14ac:dyDescent="0.25">
      <c r="B35" s="48" t="s">
        <v>16</v>
      </c>
      <c r="C35" s="22"/>
      <c r="D35" s="18"/>
      <c r="E35" s="19" t="str">
        <f t="shared" si="0"/>
        <v/>
      </c>
      <c r="F35" s="20">
        <f>SUMIF('1. Staff costs'!C:C,B35,'1. Staff costs'!S:S)</f>
        <v>0</v>
      </c>
      <c r="G35" s="20">
        <f>SUMIF(' 2-3-6. Travel&amp;Costs of Stay'!C:C,B35,' 2-3-6. Travel&amp;Costs of Stay'!O:O)</f>
        <v>0</v>
      </c>
      <c r="H35" s="20">
        <f>SUMIF(' 2-3-6. Travel&amp;Costs of Stay'!C:C,B35,' 2-3-6. Travel&amp;Costs of Stay'!P:P)</f>
        <v>0</v>
      </c>
      <c r="I35" s="20">
        <f>SUMIF('4. Equipment Costs'!C:C,B35,'4. Equipment Costs'!H:H)</f>
        <v>0</v>
      </c>
      <c r="J35" s="20">
        <f>SUMIF('5. Subcontracting Costs'!C:C,B35,'5. Subcontracting Costs'!H:H)</f>
        <v>0</v>
      </c>
      <c r="K35" s="20">
        <f>SUMIF(' 2-3-6. Travel&amp;Costs of Stay'!C:C,B35,' 2-3-6. Travel&amp;Costs of Stay'!N:N)</f>
        <v>0</v>
      </c>
      <c r="L35" s="21">
        <f t="shared" si="1"/>
        <v>0</v>
      </c>
    </row>
    <row r="36" spans="2:12" x14ac:dyDescent="0.25">
      <c r="B36" s="48" t="s">
        <v>17</v>
      </c>
      <c r="C36" s="22"/>
      <c r="D36" s="18"/>
      <c r="E36" s="19" t="str">
        <f t="shared" si="0"/>
        <v/>
      </c>
      <c r="F36" s="20">
        <f>SUMIF('1. Staff costs'!C:C,B36,'1. Staff costs'!S:S)</f>
        <v>0</v>
      </c>
      <c r="G36" s="20">
        <f>SUMIF(' 2-3-6. Travel&amp;Costs of Stay'!C:C,B36,' 2-3-6. Travel&amp;Costs of Stay'!O:O)</f>
        <v>0</v>
      </c>
      <c r="H36" s="20">
        <f>SUMIF(' 2-3-6. Travel&amp;Costs of Stay'!C:C,B36,' 2-3-6. Travel&amp;Costs of Stay'!P:P)</f>
        <v>0</v>
      </c>
      <c r="I36" s="20">
        <f>SUMIF('4. Equipment Costs'!C:C,B36,'4. Equipment Costs'!H:H)</f>
        <v>0</v>
      </c>
      <c r="J36" s="20">
        <f>SUMIF('5. Subcontracting Costs'!C:C,B36,'5. Subcontracting Costs'!H:H)</f>
        <v>0</v>
      </c>
      <c r="K36" s="20">
        <f>SUMIF(' 2-3-6. Travel&amp;Costs of Stay'!C:C,B36,' 2-3-6. Travel&amp;Costs of Stay'!N:N)</f>
        <v>0</v>
      </c>
      <c r="L36" s="21">
        <f t="shared" si="1"/>
        <v>0</v>
      </c>
    </row>
    <row r="37" spans="2:12" x14ac:dyDescent="0.25">
      <c r="B37" s="48" t="s">
        <v>18</v>
      </c>
      <c r="C37" s="22"/>
      <c r="D37" s="18"/>
      <c r="E37" s="19" t="str">
        <f t="shared" si="0"/>
        <v/>
      </c>
      <c r="F37" s="20">
        <f>SUMIF('1. Staff costs'!C:C,B37,'1. Staff costs'!S:S)</f>
        <v>0</v>
      </c>
      <c r="G37" s="20">
        <f>SUMIF(' 2-3-6. Travel&amp;Costs of Stay'!C:C,B37,' 2-3-6. Travel&amp;Costs of Stay'!O:O)</f>
        <v>0</v>
      </c>
      <c r="H37" s="20">
        <f>SUMIF(' 2-3-6. Travel&amp;Costs of Stay'!C:C,B37,' 2-3-6. Travel&amp;Costs of Stay'!P:P)</f>
        <v>0</v>
      </c>
      <c r="I37" s="20">
        <f>SUMIF('4. Equipment Costs'!C:C,B37,'4. Equipment Costs'!H:H)</f>
        <v>0</v>
      </c>
      <c r="J37" s="20">
        <f>SUMIF('5. Subcontracting Costs'!C:C,B37,'5. Subcontracting Costs'!H:H)</f>
        <v>0</v>
      </c>
      <c r="K37" s="20">
        <f>SUMIF(' 2-3-6. Travel&amp;Costs of Stay'!C:C,B37,' 2-3-6. Travel&amp;Costs of Stay'!N:N)</f>
        <v>0</v>
      </c>
      <c r="L37" s="21">
        <f t="shared" si="1"/>
        <v>0</v>
      </c>
    </row>
    <row r="38" spans="2:12" x14ac:dyDescent="0.25">
      <c r="B38" s="48" t="s">
        <v>19</v>
      </c>
      <c r="C38" s="22"/>
      <c r="D38" s="18"/>
      <c r="E38" s="19" t="str">
        <f t="shared" si="0"/>
        <v/>
      </c>
      <c r="F38" s="20">
        <f>SUMIF('1. Staff costs'!C:C,B38,'1. Staff costs'!S:S)</f>
        <v>0</v>
      </c>
      <c r="G38" s="20">
        <f>SUMIF(' 2-3-6. Travel&amp;Costs of Stay'!C:C,B38,' 2-3-6. Travel&amp;Costs of Stay'!O:O)</f>
        <v>0</v>
      </c>
      <c r="H38" s="20">
        <f>SUMIF(' 2-3-6. Travel&amp;Costs of Stay'!C:C,B38,' 2-3-6. Travel&amp;Costs of Stay'!P:P)</f>
        <v>0</v>
      </c>
      <c r="I38" s="20">
        <f>SUMIF('4. Equipment Costs'!C:C,B38,'4. Equipment Costs'!H:H)</f>
        <v>0</v>
      </c>
      <c r="J38" s="20">
        <f>SUMIF('5. Subcontracting Costs'!C:C,B38,'5. Subcontracting Costs'!H:H)</f>
        <v>0</v>
      </c>
      <c r="K38" s="20">
        <f>SUMIF(' 2-3-6. Travel&amp;Costs of Stay'!C:C,B38,' 2-3-6. Travel&amp;Costs of Stay'!N:N)</f>
        <v>0</v>
      </c>
      <c r="L38" s="21">
        <f t="shared" si="1"/>
        <v>0</v>
      </c>
    </row>
    <row r="39" spans="2:12" x14ac:dyDescent="0.25">
      <c r="B39" s="48" t="s">
        <v>156</v>
      </c>
      <c r="C39" s="22"/>
      <c r="D39" s="18"/>
      <c r="E39" s="19" t="str">
        <f t="shared" si="0"/>
        <v/>
      </c>
      <c r="F39" s="20">
        <f>SUMIF('1. Staff costs'!C:C,B39,'1. Staff costs'!S:S)</f>
        <v>0</v>
      </c>
      <c r="G39" s="20">
        <f>SUMIF(' 2-3-6. Travel&amp;Costs of Stay'!C:C,B39,' 2-3-6. Travel&amp;Costs of Stay'!O:O)</f>
        <v>0</v>
      </c>
      <c r="H39" s="20">
        <f>SUMIF(' 2-3-6. Travel&amp;Costs of Stay'!C:C,B39,' 2-3-6. Travel&amp;Costs of Stay'!P:P)</f>
        <v>0</v>
      </c>
      <c r="I39" s="20">
        <f>SUMIF('4. Equipment Costs'!C:C,B39,'4. Equipment Costs'!H:H)</f>
        <v>0</v>
      </c>
      <c r="J39" s="20">
        <f>SUMIF('5. Subcontracting Costs'!C:C,B39,'5. Subcontracting Costs'!H:H)</f>
        <v>0</v>
      </c>
      <c r="K39" s="20">
        <f>SUMIF(' 2-3-6. Travel&amp;Costs of Stay'!C:C,B39,' 2-3-6. Travel&amp;Costs of Stay'!N:N)</f>
        <v>0</v>
      </c>
      <c r="L39" s="21">
        <f t="shared" si="1"/>
        <v>0</v>
      </c>
    </row>
    <row r="40" spans="2:12" x14ac:dyDescent="0.25">
      <c r="B40" s="48" t="s">
        <v>20</v>
      </c>
      <c r="C40" s="22"/>
      <c r="D40" s="18"/>
      <c r="E40" s="19" t="str">
        <f t="shared" si="0"/>
        <v/>
      </c>
      <c r="F40" s="20">
        <f>SUMIF('1. Staff costs'!C:C,B40,'1. Staff costs'!S:S)</f>
        <v>0</v>
      </c>
      <c r="G40" s="20">
        <f>SUMIF(' 2-3-6. Travel&amp;Costs of Stay'!C:C,B40,' 2-3-6. Travel&amp;Costs of Stay'!O:O)</f>
        <v>0</v>
      </c>
      <c r="H40" s="20">
        <f>SUMIF(' 2-3-6. Travel&amp;Costs of Stay'!C:C,B40,' 2-3-6. Travel&amp;Costs of Stay'!P:P)</f>
        <v>0</v>
      </c>
      <c r="I40" s="20">
        <f>SUMIF('4. Equipment Costs'!C:C,B40,'4. Equipment Costs'!H:H)</f>
        <v>0</v>
      </c>
      <c r="J40" s="20">
        <f>SUMIF('5. Subcontracting Costs'!C:C,B40,'5. Subcontracting Costs'!H:H)</f>
        <v>0</v>
      </c>
      <c r="K40" s="20">
        <f>SUMIF(' 2-3-6. Travel&amp;Costs of Stay'!C:C,B40,' 2-3-6. Travel&amp;Costs of Stay'!N:N)</f>
        <v>0</v>
      </c>
      <c r="L40" s="21">
        <f t="shared" si="1"/>
        <v>0</v>
      </c>
    </row>
    <row r="41" spans="2:12" x14ac:dyDescent="0.25">
      <c r="B41" s="48" t="s">
        <v>21</v>
      </c>
      <c r="C41" s="22"/>
      <c r="D41" s="18"/>
      <c r="E41" s="19" t="str">
        <f t="shared" si="0"/>
        <v/>
      </c>
      <c r="F41" s="20">
        <f>SUMIF('1. Staff costs'!C:C,B41,'1. Staff costs'!S:S)</f>
        <v>0</v>
      </c>
      <c r="G41" s="20">
        <f>SUMIF(' 2-3-6. Travel&amp;Costs of Stay'!C:C,B41,' 2-3-6. Travel&amp;Costs of Stay'!O:O)</f>
        <v>0</v>
      </c>
      <c r="H41" s="20">
        <f>SUMIF(' 2-3-6. Travel&amp;Costs of Stay'!C:C,B41,' 2-3-6. Travel&amp;Costs of Stay'!P:P)</f>
        <v>0</v>
      </c>
      <c r="I41" s="20">
        <f>SUMIF('4. Equipment Costs'!C:C,B41,'4. Equipment Costs'!H:H)</f>
        <v>0</v>
      </c>
      <c r="J41" s="20">
        <f>SUMIF('5. Subcontracting Costs'!C:C,B41,'5. Subcontracting Costs'!H:H)</f>
        <v>0</v>
      </c>
      <c r="K41" s="20">
        <f>SUMIF(' 2-3-6. Travel&amp;Costs of Stay'!C:C,B41,' 2-3-6. Travel&amp;Costs of Stay'!N:N)</f>
        <v>0</v>
      </c>
      <c r="L41" s="21">
        <f t="shared" si="1"/>
        <v>0</v>
      </c>
    </row>
    <row r="42" spans="2:12" x14ac:dyDescent="0.25">
      <c r="B42" s="48" t="s">
        <v>22</v>
      </c>
      <c r="C42" s="22"/>
      <c r="D42" s="18"/>
      <c r="E42" s="19" t="str">
        <f t="shared" si="0"/>
        <v/>
      </c>
      <c r="F42" s="20">
        <f>SUMIF('1. Staff costs'!C:C,B42,'1. Staff costs'!S:S)</f>
        <v>0</v>
      </c>
      <c r="G42" s="20">
        <f>SUMIF(' 2-3-6. Travel&amp;Costs of Stay'!C:C,B42,' 2-3-6. Travel&amp;Costs of Stay'!O:O)</f>
        <v>0</v>
      </c>
      <c r="H42" s="20">
        <f>SUMIF(' 2-3-6. Travel&amp;Costs of Stay'!C:C,B42,' 2-3-6. Travel&amp;Costs of Stay'!P:P)</f>
        <v>0</v>
      </c>
      <c r="I42" s="20">
        <f>SUMIF('4. Equipment Costs'!C:C,B42,'4. Equipment Costs'!H:H)</f>
        <v>0</v>
      </c>
      <c r="J42" s="20">
        <f>SUMIF('5. Subcontracting Costs'!C:C,B42,'5. Subcontracting Costs'!H:H)</f>
        <v>0</v>
      </c>
      <c r="K42" s="20">
        <f>SUMIF(' 2-3-6. Travel&amp;Costs of Stay'!C:C,B42,' 2-3-6. Travel&amp;Costs of Stay'!N:N)</f>
        <v>0</v>
      </c>
      <c r="L42" s="21">
        <f t="shared" si="1"/>
        <v>0</v>
      </c>
    </row>
    <row r="43" spans="2:12" x14ac:dyDescent="0.25">
      <c r="B43" s="48" t="s">
        <v>23</v>
      </c>
      <c r="C43" s="22"/>
      <c r="D43" s="18"/>
      <c r="E43" s="19" t="str">
        <f t="shared" si="0"/>
        <v/>
      </c>
      <c r="F43" s="20">
        <f>SUMIF('1. Staff costs'!C:C,B43,'1. Staff costs'!S:S)</f>
        <v>0</v>
      </c>
      <c r="G43" s="20">
        <f>SUMIF(' 2-3-6. Travel&amp;Costs of Stay'!C:C,B43,' 2-3-6. Travel&amp;Costs of Stay'!O:O)</f>
        <v>0</v>
      </c>
      <c r="H43" s="20">
        <f>SUMIF(' 2-3-6. Travel&amp;Costs of Stay'!C:C,B43,' 2-3-6. Travel&amp;Costs of Stay'!P:P)</f>
        <v>0</v>
      </c>
      <c r="I43" s="20">
        <f>SUMIF('4. Equipment Costs'!C:C,B43,'4. Equipment Costs'!H:H)</f>
        <v>0</v>
      </c>
      <c r="J43" s="20">
        <f>SUMIF('5. Subcontracting Costs'!C:C,B43,'5. Subcontracting Costs'!H:H)</f>
        <v>0</v>
      </c>
      <c r="K43" s="20">
        <f>SUMIF(' 2-3-6. Travel&amp;Costs of Stay'!C:C,B43,' 2-3-6. Travel&amp;Costs of Stay'!N:N)</f>
        <v>0</v>
      </c>
      <c r="L43" s="21">
        <f t="shared" si="1"/>
        <v>0</v>
      </c>
    </row>
    <row r="44" spans="2:12" x14ac:dyDescent="0.25">
      <c r="B44" s="48" t="s">
        <v>24</v>
      </c>
      <c r="C44" s="22"/>
      <c r="D44" s="18"/>
      <c r="E44" s="19" t="str">
        <f t="shared" si="0"/>
        <v/>
      </c>
      <c r="F44" s="20">
        <f>SUMIF('1. Staff costs'!C:C,B44,'1. Staff costs'!S:S)</f>
        <v>0</v>
      </c>
      <c r="G44" s="20">
        <f>SUMIF(' 2-3-6. Travel&amp;Costs of Stay'!C:C,B44,' 2-3-6. Travel&amp;Costs of Stay'!O:O)</f>
        <v>0</v>
      </c>
      <c r="H44" s="20">
        <f>SUMIF(' 2-3-6. Travel&amp;Costs of Stay'!C:C,B44,' 2-3-6. Travel&amp;Costs of Stay'!P:P)</f>
        <v>0</v>
      </c>
      <c r="I44" s="20">
        <f>SUMIF('4. Equipment Costs'!C:C,B44,'4. Equipment Costs'!H:H)</f>
        <v>0</v>
      </c>
      <c r="J44" s="20">
        <f>SUMIF('5. Subcontracting Costs'!C:C,B44,'5. Subcontracting Costs'!H:H)</f>
        <v>0</v>
      </c>
      <c r="K44" s="20">
        <f>SUMIF(' 2-3-6. Travel&amp;Costs of Stay'!C:C,B44,' 2-3-6. Travel&amp;Costs of Stay'!N:N)</f>
        <v>0</v>
      </c>
      <c r="L44" s="21">
        <f t="shared" si="1"/>
        <v>0</v>
      </c>
    </row>
    <row r="45" spans="2:12" x14ac:dyDescent="0.25">
      <c r="B45" s="48" t="s">
        <v>25</v>
      </c>
      <c r="C45" s="22"/>
      <c r="D45" s="18"/>
      <c r="E45" s="19" t="str">
        <f t="shared" si="0"/>
        <v/>
      </c>
      <c r="F45" s="20">
        <f>SUMIF('1. Staff costs'!C:C,B45,'1. Staff costs'!S:S)</f>
        <v>0</v>
      </c>
      <c r="G45" s="20">
        <f>SUMIF(' 2-3-6. Travel&amp;Costs of Stay'!C:C,B45,' 2-3-6. Travel&amp;Costs of Stay'!O:O)</f>
        <v>0</v>
      </c>
      <c r="H45" s="20">
        <f>SUMIF(' 2-3-6. Travel&amp;Costs of Stay'!C:C,B45,' 2-3-6. Travel&amp;Costs of Stay'!P:P)</f>
        <v>0</v>
      </c>
      <c r="I45" s="20">
        <f>SUMIF('4. Equipment Costs'!C:C,B45,'4. Equipment Costs'!H:H)</f>
        <v>0</v>
      </c>
      <c r="J45" s="20">
        <f>SUMIF('5. Subcontracting Costs'!C:C,B45,'5. Subcontracting Costs'!H:H)</f>
        <v>0</v>
      </c>
      <c r="K45" s="20">
        <f>SUMIF(' 2-3-6. Travel&amp;Costs of Stay'!C:C,B45,' 2-3-6. Travel&amp;Costs of Stay'!N:N)</f>
        <v>0</v>
      </c>
      <c r="L45" s="21">
        <f t="shared" si="1"/>
        <v>0</v>
      </c>
    </row>
    <row r="46" spans="2:12" x14ac:dyDescent="0.25">
      <c r="B46" s="48" t="s">
        <v>26</v>
      </c>
      <c r="C46" s="22"/>
      <c r="D46" s="18"/>
      <c r="E46" s="19" t="str">
        <f t="shared" si="0"/>
        <v/>
      </c>
      <c r="F46" s="20">
        <f>SUMIF('1. Staff costs'!C:C,B46,'1. Staff costs'!S:S)</f>
        <v>0</v>
      </c>
      <c r="G46" s="20">
        <f>SUMIF(' 2-3-6. Travel&amp;Costs of Stay'!C:C,B46,' 2-3-6. Travel&amp;Costs of Stay'!O:O)</f>
        <v>0</v>
      </c>
      <c r="H46" s="20">
        <f>SUMIF(' 2-3-6. Travel&amp;Costs of Stay'!C:C,B46,' 2-3-6. Travel&amp;Costs of Stay'!P:P)</f>
        <v>0</v>
      </c>
      <c r="I46" s="20">
        <f>SUMIF('4. Equipment Costs'!C:C,B46,'4. Equipment Costs'!H:H)</f>
        <v>0</v>
      </c>
      <c r="J46" s="20">
        <f>SUMIF('5. Subcontracting Costs'!C:C,B46,'5. Subcontracting Costs'!H:H)</f>
        <v>0</v>
      </c>
      <c r="K46" s="20">
        <f>SUMIF(' 2-3-6. Travel&amp;Costs of Stay'!C:C,B46,' 2-3-6. Travel&amp;Costs of Stay'!N:N)</f>
        <v>0</v>
      </c>
      <c r="L46" s="21">
        <f t="shared" si="1"/>
        <v>0</v>
      </c>
    </row>
    <row r="47" spans="2:12" x14ac:dyDescent="0.25">
      <c r="B47" s="48" t="s">
        <v>109</v>
      </c>
      <c r="C47" s="22"/>
      <c r="D47" s="18"/>
      <c r="E47" s="19" t="str">
        <f t="shared" si="0"/>
        <v/>
      </c>
      <c r="F47" s="20">
        <f>SUMIF('1. Staff costs'!C:C,B47,'1. Staff costs'!S:S)</f>
        <v>0</v>
      </c>
      <c r="G47" s="20">
        <f>SUMIF(' 2-3-6. Travel&amp;Costs of Stay'!C:C,B47,' 2-3-6. Travel&amp;Costs of Stay'!O:O)</f>
        <v>0</v>
      </c>
      <c r="H47" s="20">
        <f>SUMIF(' 2-3-6. Travel&amp;Costs of Stay'!C:C,B47,' 2-3-6. Travel&amp;Costs of Stay'!P:P)</f>
        <v>0</v>
      </c>
      <c r="I47" s="20">
        <f>SUMIF('4. Equipment Costs'!C:C,B47,'4. Equipment Costs'!H:H)</f>
        <v>0</v>
      </c>
      <c r="J47" s="20">
        <f>SUMIF('5. Subcontracting Costs'!C:C,B47,'5. Subcontracting Costs'!H:H)</f>
        <v>0</v>
      </c>
      <c r="K47" s="20">
        <f>SUMIF(' 2-3-6. Travel&amp;Costs of Stay'!C:C,B47,' 2-3-6. Travel&amp;Costs of Stay'!N:N)</f>
        <v>0</v>
      </c>
      <c r="L47" s="21">
        <f t="shared" si="1"/>
        <v>0</v>
      </c>
    </row>
    <row r="48" spans="2:12" x14ac:dyDescent="0.25">
      <c r="B48" s="48" t="s">
        <v>110</v>
      </c>
      <c r="C48" s="22"/>
      <c r="D48" s="18"/>
      <c r="E48" s="19" t="str">
        <f t="shared" si="0"/>
        <v/>
      </c>
      <c r="F48" s="20">
        <f>SUMIF('1. Staff costs'!C:C,B48,'1. Staff costs'!S:S)</f>
        <v>0</v>
      </c>
      <c r="G48" s="20">
        <f>SUMIF(' 2-3-6. Travel&amp;Costs of Stay'!C:C,B48,' 2-3-6. Travel&amp;Costs of Stay'!O:O)</f>
        <v>0</v>
      </c>
      <c r="H48" s="20">
        <f>SUMIF(' 2-3-6. Travel&amp;Costs of Stay'!C:C,B48,' 2-3-6. Travel&amp;Costs of Stay'!P:P)</f>
        <v>0</v>
      </c>
      <c r="I48" s="20">
        <f>SUMIF('4. Equipment Costs'!C:C,B48,'4. Equipment Costs'!H:H)</f>
        <v>0</v>
      </c>
      <c r="J48" s="20">
        <f>SUMIF('5. Subcontracting Costs'!C:C,B48,'5. Subcontracting Costs'!H:H)</f>
        <v>0</v>
      </c>
      <c r="K48" s="20">
        <f>SUMIF(' 2-3-6. Travel&amp;Costs of Stay'!C:C,B48,' 2-3-6. Travel&amp;Costs of Stay'!N:N)</f>
        <v>0</v>
      </c>
      <c r="L48" s="21">
        <f t="shared" si="1"/>
        <v>0</v>
      </c>
    </row>
    <row r="49" spans="2:12" x14ac:dyDescent="0.25">
      <c r="B49" s="48" t="s">
        <v>111</v>
      </c>
      <c r="C49" s="22"/>
      <c r="D49" s="18"/>
      <c r="E49" s="19" t="str">
        <f t="shared" si="0"/>
        <v/>
      </c>
      <c r="F49" s="20">
        <f>SUMIF('1. Staff costs'!C:C,B49,'1. Staff costs'!S:S)</f>
        <v>0</v>
      </c>
      <c r="G49" s="20">
        <f>SUMIF(' 2-3-6. Travel&amp;Costs of Stay'!C:C,B49,' 2-3-6. Travel&amp;Costs of Stay'!O:O)</f>
        <v>0</v>
      </c>
      <c r="H49" s="20">
        <f>SUMIF(' 2-3-6. Travel&amp;Costs of Stay'!C:C,B49,' 2-3-6. Travel&amp;Costs of Stay'!P:P)</f>
        <v>0</v>
      </c>
      <c r="I49" s="20">
        <f>SUMIF('4. Equipment Costs'!C:C,B49,'4. Equipment Costs'!H:H)</f>
        <v>0</v>
      </c>
      <c r="J49" s="20">
        <f>SUMIF('5. Subcontracting Costs'!C:C,B49,'5. Subcontracting Costs'!H:H)</f>
        <v>0</v>
      </c>
      <c r="K49" s="20">
        <f>SUMIF(' 2-3-6. Travel&amp;Costs of Stay'!C:C,B49,' 2-3-6. Travel&amp;Costs of Stay'!N:N)</f>
        <v>0</v>
      </c>
      <c r="L49" s="21">
        <f t="shared" si="1"/>
        <v>0</v>
      </c>
    </row>
    <row r="50" spans="2:12" x14ac:dyDescent="0.25">
      <c r="B50" s="48" t="s">
        <v>112</v>
      </c>
      <c r="C50" s="22"/>
      <c r="D50" s="18"/>
      <c r="E50" s="19" t="str">
        <f t="shared" si="0"/>
        <v/>
      </c>
      <c r="F50" s="20">
        <f>SUMIF('1. Staff costs'!C:C,B50,'1. Staff costs'!S:S)</f>
        <v>0</v>
      </c>
      <c r="G50" s="20">
        <f>SUMIF(' 2-3-6. Travel&amp;Costs of Stay'!C:C,B50,' 2-3-6. Travel&amp;Costs of Stay'!O:O)</f>
        <v>0</v>
      </c>
      <c r="H50" s="20">
        <f>SUMIF(' 2-3-6. Travel&amp;Costs of Stay'!C:C,B50,' 2-3-6. Travel&amp;Costs of Stay'!P:P)</f>
        <v>0</v>
      </c>
      <c r="I50" s="20">
        <f>SUMIF('4. Equipment Costs'!C:C,B50,'4. Equipment Costs'!H:H)</f>
        <v>0</v>
      </c>
      <c r="J50" s="20">
        <f>SUMIF('5. Subcontracting Costs'!C:C,B50,'5. Subcontracting Costs'!H:H)</f>
        <v>0</v>
      </c>
      <c r="K50" s="20">
        <f>SUMIF(' 2-3-6. Travel&amp;Costs of Stay'!C:C,B50,' 2-3-6. Travel&amp;Costs of Stay'!N:N)</f>
        <v>0</v>
      </c>
      <c r="L50" s="21">
        <f t="shared" si="1"/>
        <v>0</v>
      </c>
    </row>
    <row r="51" spans="2:12" x14ac:dyDescent="0.25">
      <c r="B51" s="48" t="s">
        <v>113</v>
      </c>
      <c r="C51" s="22"/>
      <c r="D51" s="18"/>
      <c r="E51" s="19" t="str">
        <f t="shared" si="0"/>
        <v/>
      </c>
      <c r="F51" s="20">
        <f>SUMIF('1. Staff costs'!C:C,B51,'1. Staff costs'!S:S)</f>
        <v>0</v>
      </c>
      <c r="G51" s="20">
        <f>SUMIF(' 2-3-6. Travel&amp;Costs of Stay'!C:C,B51,' 2-3-6. Travel&amp;Costs of Stay'!O:O)</f>
        <v>0</v>
      </c>
      <c r="H51" s="20">
        <f>SUMIF(' 2-3-6. Travel&amp;Costs of Stay'!C:C,B51,' 2-3-6. Travel&amp;Costs of Stay'!P:P)</f>
        <v>0</v>
      </c>
      <c r="I51" s="20">
        <f>SUMIF('4. Equipment Costs'!C:C,B51,'4. Equipment Costs'!H:H)</f>
        <v>0</v>
      </c>
      <c r="J51" s="20">
        <f>SUMIF('5. Subcontracting Costs'!C:C,B51,'5. Subcontracting Costs'!H:H)</f>
        <v>0</v>
      </c>
      <c r="K51" s="20">
        <f>SUMIF(' 2-3-6. Travel&amp;Costs of Stay'!C:C,B51,' 2-3-6. Travel&amp;Costs of Stay'!N:N)</f>
        <v>0</v>
      </c>
      <c r="L51" s="21">
        <f t="shared" si="1"/>
        <v>0</v>
      </c>
    </row>
    <row r="52" spans="2:12" x14ac:dyDescent="0.25">
      <c r="B52" s="48" t="s">
        <v>114</v>
      </c>
      <c r="C52" s="22"/>
      <c r="D52" s="18"/>
      <c r="E52" s="19" t="str">
        <f t="shared" si="0"/>
        <v/>
      </c>
      <c r="F52" s="20">
        <f>SUMIF('1. Staff costs'!C:C,B52,'1. Staff costs'!S:S)</f>
        <v>0</v>
      </c>
      <c r="G52" s="20">
        <f>SUMIF(' 2-3-6. Travel&amp;Costs of Stay'!C:C,B52,' 2-3-6. Travel&amp;Costs of Stay'!O:O)</f>
        <v>0</v>
      </c>
      <c r="H52" s="20">
        <f>SUMIF(' 2-3-6. Travel&amp;Costs of Stay'!C:C,B52,' 2-3-6. Travel&amp;Costs of Stay'!P:P)</f>
        <v>0</v>
      </c>
      <c r="I52" s="20">
        <f>SUMIF('4. Equipment Costs'!C:C,B52,'4. Equipment Costs'!H:H)</f>
        <v>0</v>
      </c>
      <c r="J52" s="20">
        <f>SUMIF('5. Subcontracting Costs'!C:C,B52,'5. Subcontracting Costs'!H:H)</f>
        <v>0</v>
      </c>
      <c r="K52" s="20">
        <f>SUMIF(' 2-3-6. Travel&amp;Costs of Stay'!C:C,B52,' 2-3-6. Travel&amp;Costs of Stay'!N:N)</f>
        <v>0</v>
      </c>
      <c r="L52" s="21">
        <f t="shared" si="1"/>
        <v>0</v>
      </c>
    </row>
    <row r="53" spans="2:12" x14ac:dyDescent="0.25">
      <c r="B53" s="48" t="s">
        <v>115</v>
      </c>
      <c r="C53" s="22"/>
      <c r="D53" s="18"/>
      <c r="E53" s="19" t="str">
        <f t="shared" si="0"/>
        <v/>
      </c>
      <c r="F53" s="20">
        <f>SUMIF('1. Staff costs'!C:C,B53,'1. Staff costs'!S:S)</f>
        <v>0</v>
      </c>
      <c r="G53" s="20">
        <f>SUMIF(' 2-3-6. Travel&amp;Costs of Stay'!C:C,B53,' 2-3-6. Travel&amp;Costs of Stay'!O:O)</f>
        <v>0</v>
      </c>
      <c r="H53" s="20">
        <f>SUMIF(' 2-3-6. Travel&amp;Costs of Stay'!C:C,B53,' 2-3-6. Travel&amp;Costs of Stay'!P:P)</f>
        <v>0</v>
      </c>
      <c r="I53" s="20">
        <f>SUMIF('4. Equipment Costs'!C:C,B53,'4. Equipment Costs'!H:H)</f>
        <v>0</v>
      </c>
      <c r="J53" s="20">
        <f>SUMIF('5. Subcontracting Costs'!C:C,B53,'5. Subcontracting Costs'!H:H)</f>
        <v>0</v>
      </c>
      <c r="K53" s="20">
        <f>SUMIF(' 2-3-6. Travel&amp;Costs of Stay'!C:C,B53,' 2-3-6. Travel&amp;Costs of Stay'!N:N)</f>
        <v>0</v>
      </c>
      <c r="L53" s="21">
        <f t="shared" si="1"/>
        <v>0</v>
      </c>
    </row>
    <row r="54" spans="2:12" x14ac:dyDescent="0.25">
      <c r="B54" s="48" t="s">
        <v>116</v>
      </c>
      <c r="C54" s="22"/>
      <c r="D54" s="18"/>
      <c r="E54" s="19" t="str">
        <f t="shared" si="0"/>
        <v/>
      </c>
      <c r="F54" s="20">
        <f>SUMIF('1. Staff costs'!C:C,B54,'1. Staff costs'!S:S)</f>
        <v>0</v>
      </c>
      <c r="G54" s="20">
        <f>SUMIF(' 2-3-6. Travel&amp;Costs of Stay'!C:C,B54,' 2-3-6. Travel&amp;Costs of Stay'!O:O)</f>
        <v>0</v>
      </c>
      <c r="H54" s="20">
        <f>SUMIF(' 2-3-6. Travel&amp;Costs of Stay'!C:C,B54,' 2-3-6. Travel&amp;Costs of Stay'!P:P)</f>
        <v>0</v>
      </c>
      <c r="I54" s="20">
        <f>SUMIF('4. Equipment Costs'!C:C,B54,'4. Equipment Costs'!H:H)</f>
        <v>0</v>
      </c>
      <c r="J54" s="20">
        <f>SUMIF('5. Subcontracting Costs'!C:C,B54,'5. Subcontracting Costs'!H:H)</f>
        <v>0</v>
      </c>
      <c r="K54" s="20">
        <f>SUMIF(' 2-3-6. Travel&amp;Costs of Stay'!C:C,B54,' 2-3-6. Travel&amp;Costs of Stay'!N:N)</f>
        <v>0</v>
      </c>
      <c r="L54" s="21">
        <f t="shared" si="1"/>
        <v>0</v>
      </c>
    </row>
    <row r="55" spans="2:12" x14ac:dyDescent="0.25">
      <c r="B55" s="48" t="s">
        <v>117</v>
      </c>
      <c r="C55" s="22"/>
      <c r="D55" s="18"/>
      <c r="E55" s="19" t="str">
        <f t="shared" si="0"/>
        <v/>
      </c>
      <c r="F55" s="20">
        <f>SUMIF('1. Staff costs'!C:C,B55,'1. Staff costs'!S:S)</f>
        <v>0</v>
      </c>
      <c r="G55" s="20">
        <f>SUMIF(' 2-3-6. Travel&amp;Costs of Stay'!C:C,B55,' 2-3-6. Travel&amp;Costs of Stay'!O:O)</f>
        <v>0</v>
      </c>
      <c r="H55" s="20">
        <f>SUMIF(' 2-3-6. Travel&amp;Costs of Stay'!C:C,B55,' 2-3-6. Travel&amp;Costs of Stay'!P:P)</f>
        <v>0</v>
      </c>
      <c r="I55" s="20">
        <f>SUMIF('4. Equipment Costs'!C:C,B55,'4. Equipment Costs'!H:H)</f>
        <v>0</v>
      </c>
      <c r="J55" s="20">
        <f>SUMIF('5. Subcontracting Costs'!C:C,B55,'5. Subcontracting Costs'!H:H)</f>
        <v>0</v>
      </c>
      <c r="K55" s="20">
        <f>SUMIF(' 2-3-6. Travel&amp;Costs of Stay'!C:C,B55,' 2-3-6. Travel&amp;Costs of Stay'!N:N)</f>
        <v>0</v>
      </c>
      <c r="L55" s="21">
        <f t="shared" si="1"/>
        <v>0</v>
      </c>
    </row>
    <row r="56" spans="2:12" x14ac:dyDescent="0.25">
      <c r="B56" s="48" t="s">
        <v>118</v>
      </c>
      <c r="C56" s="22"/>
      <c r="D56" s="18"/>
      <c r="E56" s="19" t="str">
        <f t="shared" si="0"/>
        <v/>
      </c>
      <c r="F56" s="20">
        <f>SUMIF('1. Staff costs'!C:C,B56,'1. Staff costs'!S:S)</f>
        <v>0</v>
      </c>
      <c r="G56" s="20">
        <f>SUMIF(' 2-3-6. Travel&amp;Costs of Stay'!C:C,B56,' 2-3-6. Travel&amp;Costs of Stay'!O:O)</f>
        <v>0</v>
      </c>
      <c r="H56" s="20">
        <f>SUMIF(' 2-3-6. Travel&amp;Costs of Stay'!C:C,B56,' 2-3-6. Travel&amp;Costs of Stay'!P:P)</f>
        <v>0</v>
      </c>
      <c r="I56" s="20">
        <f>SUMIF('4. Equipment Costs'!C:C,B56,'4. Equipment Costs'!H:H)</f>
        <v>0</v>
      </c>
      <c r="J56" s="20">
        <f>SUMIF('5. Subcontracting Costs'!C:C,B56,'5. Subcontracting Costs'!H:H)</f>
        <v>0</v>
      </c>
      <c r="K56" s="20">
        <f>SUMIF(' 2-3-6. Travel&amp;Costs of Stay'!C:C,B56,' 2-3-6. Travel&amp;Costs of Stay'!N:N)</f>
        <v>0</v>
      </c>
      <c r="L56" s="21">
        <f t="shared" si="1"/>
        <v>0</v>
      </c>
    </row>
    <row r="57" spans="2:12" x14ac:dyDescent="0.25">
      <c r="B57" s="48" t="s">
        <v>119</v>
      </c>
      <c r="C57" s="22"/>
      <c r="D57" s="18"/>
      <c r="E57" s="19" t="str">
        <f t="shared" si="0"/>
        <v/>
      </c>
      <c r="F57" s="20">
        <f>SUMIF('1. Staff costs'!C:C,B57,'1. Staff costs'!S:S)</f>
        <v>0</v>
      </c>
      <c r="G57" s="20">
        <f>SUMIF(' 2-3-6. Travel&amp;Costs of Stay'!C:C,B57,' 2-3-6. Travel&amp;Costs of Stay'!O:O)</f>
        <v>0</v>
      </c>
      <c r="H57" s="20">
        <f>SUMIF(' 2-3-6. Travel&amp;Costs of Stay'!C:C,B57,' 2-3-6. Travel&amp;Costs of Stay'!P:P)</f>
        <v>0</v>
      </c>
      <c r="I57" s="20">
        <f>SUMIF('4. Equipment Costs'!C:C,B57,'4. Equipment Costs'!H:H)</f>
        <v>0</v>
      </c>
      <c r="J57" s="20">
        <f>SUMIF('5. Subcontracting Costs'!C:C,B57,'5. Subcontracting Costs'!H:H)</f>
        <v>0</v>
      </c>
      <c r="K57" s="20">
        <f>SUMIF(' 2-3-6. Travel&amp;Costs of Stay'!C:C,B57,' 2-3-6. Travel&amp;Costs of Stay'!N:N)</f>
        <v>0</v>
      </c>
      <c r="L57" s="21">
        <f t="shared" si="1"/>
        <v>0</v>
      </c>
    </row>
    <row r="58" spans="2:12" x14ac:dyDescent="0.25">
      <c r="B58" s="48" t="s">
        <v>120</v>
      </c>
      <c r="C58" s="22"/>
      <c r="D58" s="18"/>
      <c r="E58" s="19" t="str">
        <f t="shared" si="0"/>
        <v/>
      </c>
      <c r="F58" s="20">
        <f>SUMIF('1. Staff costs'!C:C,B58,'1. Staff costs'!S:S)</f>
        <v>0</v>
      </c>
      <c r="G58" s="20">
        <f>SUMIF(' 2-3-6. Travel&amp;Costs of Stay'!C:C,B58,' 2-3-6. Travel&amp;Costs of Stay'!O:O)</f>
        <v>0</v>
      </c>
      <c r="H58" s="20">
        <f>SUMIF(' 2-3-6. Travel&amp;Costs of Stay'!C:C,B58,' 2-3-6. Travel&amp;Costs of Stay'!P:P)</f>
        <v>0</v>
      </c>
      <c r="I58" s="20">
        <f>SUMIF('4. Equipment Costs'!C:C,B58,'4. Equipment Costs'!H:H)</f>
        <v>0</v>
      </c>
      <c r="J58" s="20">
        <f>SUMIF('5. Subcontracting Costs'!C:C,B58,'5. Subcontracting Costs'!H:H)</f>
        <v>0</v>
      </c>
      <c r="K58" s="20">
        <f>SUMIF(' 2-3-6. Travel&amp;Costs of Stay'!C:C,B58,' 2-3-6. Travel&amp;Costs of Stay'!N:N)</f>
        <v>0</v>
      </c>
      <c r="L58" s="21">
        <f t="shared" si="1"/>
        <v>0</v>
      </c>
    </row>
    <row r="59" spans="2:12" x14ac:dyDescent="0.25">
      <c r="B59" s="48" t="s">
        <v>121</v>
      </c>
      <c r="C59" s="22"/>
      <c r="D59" s="18"/>
      <c r="E59" s="19" t="str">
        <f t="shared" si="0"/>
        <v/>
      </c>
      <c r="F59" s="20">
        <f>SUMIF('1. Staff costs'!C:C,B59,'1. Staff costs'!S:S)</f>
        <v>0</v>
      </c>
      <c r="G59" s="20">
        <f>SUMIF(' 2-3-6. Travel&amp;Costs of Stay'!C:C,B59,' 2-3-6. Travel&amp;Costs of Stay'!O:O)</f>
        <v>0</v>
      </c>
      <c r="H59" s="20">
        <f>SUMIF(' 2-3-6. Travel&amp;Costs of Stay'!C:C,B59,' 2-3-6. Travel&amp;Costs of Stay'!P:P)</f>
        <v>0</v>
      </c>
      <c r="I59" s="20">
        <f>SUMIF('4. Equipment Costs'!C:C,B59,'4. Equipment Costs'!H:H)</f>
        <v>0</v>
      </c>
      <c r="J59" s="20">
        <f>SUMIF('5. Subcontracting Costs'!C:C,B59,'5. Subcontracting Costs'!H:H)</f>
        <v>0</v>
      </c>
      <c r="K59" s="20">
        <f>SUMIF(' 2-3-6. Travel&amp;Costs of Stay'!C:C,B59,' 2-3-6. Travel&amp;Costs of Stay'!N:N)</f>
        <v>0</v>
      </c>
      <c r="L59" s="21">
        <f t="shared" si="1"/>
        <v>0</v>
      </c>
    </row>
    <row r="60" spans="2:12" x14ac:dyDescent="0.25">
      <c r="B60" s="48" t="s">
        <v>122</v>
      </c>
      <c r="C60" s="22"/>
      <c r="D60" s="18"/>
      <c r="E60" s="19" t="str">
        <f t="shared" si="0"/>
        <v/>
      </c>
      <c r="F60" s="20">
        <f>SUMIF('1. Staff costs'!C:C,B60,'1. Staff costs'!S:S)</f>
        <v>0</v>
      </c>
      <c r="G60" s="20">
        <f>SUMIF(' 2-3-6. Travel&amp;Costs of Stay'!C:C,B60,' 2-3-6. Travel&amp;Costs of Stay'!O:O)</f>
        <v>0</v>
      </c>
      <c r="H60" s="20">
        <f>SUMIF(' 2-3-6. Travel&amp;Costs of Stay'!C:C,B60,' 2-3-6. Travel&amp;Costs of Stay'!P:P)</f>
        <v>0</v>
      </c>
      <c r="I60" s="20">
        <f>SUMIF('4. Equipment Costs'!C:C,B60,'4. Equipment Costs'!H:H)</f>
        <v>0</v>
      </c>
      <c r="J60" s="20">
        <f>SUMIF('5. Subcontracting Costs'!C:C,B60,'5. Subcontracting Costs'!H:H)</f>
        <v>0</v>
      </c>
      <c r="K60" s="20">
        <f>SUMIF(' 2-3-6. Travel&amp;Costs of Stay'!C:C,B60,' 2-3-6. Travel&amp;Costs of Stay'!N:N)</f>
        <v>0</v>
      </c>
      <c r="L60" s="21">
        <f t="shared" si="1"/>
        <v>0</v>
      </c>
    </row>
    <row r="61" spans="2:12" x14ac:dyDescent="0.25">
      <c r="B61" s="48" t="s">
        <v>123</v>
      </c>
      <c r="C61" s="22"/>
      <c r="D61" s="18"/>
      <c r="E61" s="19" t="str">
        <f t="shared" si="0"/>
        <v/>
      </c>
      <c r="F61" s="20">
        <f>SUMIF('1. Staff costs'!C:C,B61,'1. Staff costs'!S:S)</f>
        <v>0</v>
      </c>
      <c r="G61" s="20">
        <f>SUMIF(' 2-3-6. Travel&amp;Costs of Stay'!C:C,B61,' 2-3-6. Travel&amp;Costs of Stay'!O:O)</f>
        <v>0</v>
      </c>
      <c r="H61" s="20">
        <f>SUMIF(' 2-3-6. Travel&amp;Costs of Stay'!C:C,B61,' 2-3-6. Travel&amp;Costs of Stay'!P:P)</f>
        <v>0</v>
      </c>
      <c r="I61" s="20">
        <f>SUMIF('4. Equipment Costs'!C:C,B61,'4. Equipment Costs'!H:H)</f>
        <v>0</v>
      </c>
      <c r="J61" s="20">
        <f>SUMIF('5. Subcontracting Costs'!C:C,B61,'5. Subcontracting Costs'!H:H)</f>
        <v>0</v>
      </c>
      <c r="K61" s="20">
        <f>SUMIF(' 2-3-6. Travel&amp;Costs of Stay'!C:C,B61,' 2-3-6. Travel&amp;Costs of Stay'!N:N)</f>
        <v>0</v>
      </c>
      <c r="L61" s="21">
        <f t="shared" si="1"/>
        <v>0</v>
      </c>
    </row>
    <row r="62" spans="2:12" x14ac:dyDescent="0.25">
      <c r="B62" s="48" t="s">
        <v>124</v>
      </c>
      <c r="C62" s="22"/>
      <c r="D62" s="18"/>
      <c r="E62" s="19" t="str">
        <f t="shared" si="0"/>
        <v/>
      </c>
      <c r="F62" s="20">
        <f>SUMIF('1. Staff costs'!C:C,B62,'1. Staff costs'!S:S)</f>
        <v>0</v>
      </c>
      <c r="G62" s="20">
        <f>SUMIF(' 2-3-6. Travel&amp;Costs of Stay'!C:C,B62,' 2-3-6. Travel&amp;Costs of Stay'!O:O)</f>
        <v>0</v>
      </c>
      <c r="H62" s="20">
        <f>SUMIF(' 2-3-6. Travel&amp;Costs of Stay'!C:C,B62,' 2-3-6. Travel&amp;Costs of Stay'!P:P)</f>
        <v>0</v>
      </c>
      <c r="I62" s="20">
        <f>SUMIF('4. Equipment Costs'!C:C,B62,'4. Equipment Costs'!H:H)</f>
        <v>0</v>
      </c>
      <c r="J62" s="20">
        <f>SUMIF('5. Subcontracting Costs'!C:C,B62,'5. Subcontracting Costs'!H:H)</f>
        <v>0</v>
      </c>
      <c r="K62" s="20">
        <f>SUMIF(' 2-3-6. Travel&amp;Costs of Stay'!C:C,B62,' 2-3-6. Travel&amp;Costs of Stay'!N:N)</f>
        <v>0</v>
      </c>
      <c r="L62" s="21">
        <f t="shared" si="1"/>
        <v>0</v>
      </c>
    </row>
    <row r="63" spans="2:12" x14ac:dyDescent="0.25">
      <c r="B63" s="48" t="s">
        <v>125</v>
      </c>
      <c r="C63" s="22"/>
      <c r="D63" s="18"/>
      <c r="E63" s="19" t="str">
        <f t="shared" si="0"/>
        <v/>
      </c>
      <c r="F63" s="20">
        <f>SUMIF('1. Staff costs'!C:C,B63,'1. Staff costs'!S:S)</f>
        <v>0</v>
      </c>
      <c r="G63" s="20">
        <f>SUMIF(' 2-3-6. Travel&amp;Costs of Stay'!C:C,B63,' 2-3-6. Travel&amp;Costs of Stay'!O:O)</f>
        <v>0</v>
      </c>
      <c r="H63" s="20">
        <f>SUMIF(' 2-3-6. Travel&amp;Costs of Stay'!C:C,B63,' 2-3-6. Travel&amp;Costs of Stay'!P:P)</f>
        <v>0</v>
      </c>
      <c r="I63" s="20">
        <f>SUMIF('4. Equipment Costs'!C:C,B63,'4. Equipment Costs'!H:H)</f>
        <v>0</v>
      </c>
      <c r="J63" s="20">
        <f>SUMIF('5. Subcontracting Costs'!C:C,B63,'5. Subcontracting Costs'!H:H)</f>
        <v>0</v>
      </c>
      <c r="K63" s="20">
        <f>SUMIF(' 2-3-6. Travel&amp;Costs of Stay'!C:C,B63,' 2-3-6. Travel&amp;Costs of Stay'!N:N)</f>
        <v>0</v>
      </c>
      <c r="L63" s="21">
        <f t="shared" si="1"/>
        <v>0</v>
      </c>
    </row>
    <row r="64" spans="2:12" x14ac:dyDescent="0.25">
      <c r="B64" s="48" t="s">
        <v>126</v>
      </c>
      <c r="C64" s="22"/>
      <c r="D64" s="18"/>
      <c r="E64" s="19" t="str">
        <f t="shared" si="0"/>
        <v/>
      </c>
      <c r="F64" s="20">
        <f>SUMIF('1. Staff costs'!C:C,B64,'1. Staff costs'!S:S)</f>
        <v>0</v>
      </c>
      <c r="G64" s="20">
        <f>SUMIF(' 2-3-6. Travel&amp;Costs of Stay'!C:C,B64,' 2-3-6. Travel&amp;Costs of Stay'!O:O)</f>
        <v>0</v>
      </c>
      <c r="H64" s="20">
        <f>SUMIF(' 2-3-6. Travel&amp;Costs of Stay'!C:C,B64,' 2-3-6. Travel&amp;Costs of Stay'!P:P)</f>
        <v>0</v>
      </c>
      <c r="I64" s="20">
        <f>SUMIF('4. Equipment Costs'!C:C,B64,'4. Equipment Costs'!H:H)</f>
        <v>0</v>
      </c>
      <c r="J64" s="20">
        <f>SUMIF('5. Subcontracting Costs'!C:C,B64,'5. Subcontracting Costs'!H:H)</f>
        <v>0</v>
      </c>
      <c r="K64" s="20">
        <f>SUMIF(' 2-3-6. Travel&amp;Costs of Stay'!C:C,B64,' 2-3-6. Travel&amp;Costs of Stay'!N:N)</f>
        <v>0</v>
      </c>
      <c r="L64" s="21">
        <f t="shared" si="1"/>
        <v>0</v>
      </c>
    </row>
    <row r="65" spans="2:12" x14ac:dyDescent="0.25">
      <c r="B65" s="48" t="s">
        <v>127</v>
      </c>
      <c r="C65" s="22"/>
      <c r="D65" s="18"/>
      <c r="E65" s="19" t="str">
        <f t="shared" si="0"/>
        <v/>
      </c>
      <c r="F65" s="20">
        <f>SUMIF('1. Staff costs'!C:C,B65,'1. Staff costs'!S:S)</f>
        <v>0</v>
      </c>
      <c r="G65" s="20">
        <f>SUMIF(' 2-3-6. Travel&amp;Costs of Stay'!C:C,B65,' 2-3-6. Travel&amp;Costs of Stay'!O:O)</f>
        <v>0</v>
      </c>
      <c r="H65" s="20">
        <f>SUMIF(' 2-3-6. Travel&amp;Costs of Stay'!C:C,B65,' 2-3-6. Travel&amp;Costs of Stay'!P:P)</f>
        <v>0</v>
      </c>
      <c r="I65" s="20">
        <f>SUMIF('4. Equipment Costs'!C:C,B65,'4. Equipment Costs'!H:H)</f>
        <v>0</v>
      </c>
      <c r="J65" s="20">
        <f>SUMIF('5. Subcontracting Costs'!C:C,B65,'5. Subcontracting Costs'!H:H)</f>
        <v>0</v>
      </c>
      <c r="K65" s="20">
        <f>SUMIF(' 2-3-6. Travel&amp;Costs of Stay'!C:C,B65,' 2-3-6. Travel&amp;Costs of Stay'!N:N)</f>
        <v>0</v>
      </c>
      <c r="L65" s="21">
        <f t="shared" si="1"/>
        <v>0</v>
      </c>
    </row>
    <row r="66" spans="2:12" x14ac:dyDescent="0.25">
      <c r="B66" s="48" t="s">
        <v>128</v>
      </c>
      <c r="C66" s="22"/>
      <c r="D66" s="18"/>
      <c r="E66" s="19" t="str">
        <f t="shared" si="0"/>
        <v/>
      </c>
      <c r="F66" s="20">
        <f>SUMIF('1. Staff costs'!C:C,B66,'1. Staff costs'!S:S)</f>
        <v>0</v>
      </c>
      <c r="G66" s="20">
        <f>SUMIF(' 2-3-6. Travel&amp;Costs of Stay'!C:C,B66,' 2-3-6. Travel&amp;Costs of Stay'!O:O)</f>
        <v>0</v>
      </c>
      <c r="H66" s="20">
        <f>SUMIF(' 2-3-6. Travel&amp;Costs of Stay'!C:C,B66,' 2-3-6. Travel&amp;Costs of Stay'!P:P)</f>
        <v>0</v>
      </c>
      <c r="I66" s="20">
        <f>SUMIF('4. Equipment Costs'!C:C,B66,'4. Equipment Costs'!H:H)</f>
        <v>0</v>
      </c>
      <c r="J66" s="20">
        <f>SUMIF('5. Subcontracting Costs'!C:C,B66,'5. Subcontracting Costs'!H:H)</f>
        <v>0</v>
      </c>
      <c r="K66" s="20">
        <f>SUMIF(' 2-3-6. Travel&amp;Costs of Stay'!C:C,B66,' 2-3-6. Travel&amp;Costs of Stay'!N:N)</f>
        <v>0</v>
      </c>
      <c r="L66" s="21">
        <f t="shared" si="1"/>
        <v>0</v>
      </c>
    </row>
    <row r="67" spans="2:12" x14ac:dyDescent="0.25">
      <c r="B67" s="48" t="s">
        <v>137</v>
      </c>
      <c r="C67" s="22"/>
      <c r="D67" s="18"/>
      <c r="E67" s="19" t="str">
        <f t="shared" si="0"/>
        <v/>
      </c>
      <c r="F67" s="20">
        <f>SUMIF('1. Staff costs'!C:C,B67,'1. Staff costs'!S:S)</f>
        <v>0</v>
      </c>
      <c r="G67" s="20">
        <f>SUMIF(' 2-3-6. Travel&amp;Costs of Stay'!C:C,B67,' 2-3-6. Travel&amp;Costs of Stay'!O:O)</f>
        <v>0</v>
      </c>
      <c r="H67" s="20">
        <f>SUMIF(' 2-3-6. Travel&amp;Costs of Stay'!C:C,B67,' 2-3-6. Travel&amp;Costs of Stay'!P:P)</f>
        <v>0</v>
      </c>
      <c r="I67" s="20">
        <f>SUMIF('4. Equipment Costs'!C:C,B67,'4. Equipment Costs'!H:H)</f>
        <v>0</v>
      </c>
      <c r="J67" s="20">
        <f>SUMIF('5. Subcontracting Costs'!C:C,B67,'5. Subcontracting Costs'!H:H)</f>
        <v>0</v>
      </c>
      <c r="K67" s="20">
        <f>SUMIF(' 2-3-6. Travel&amp;Costs of Stay'!C:C,B67,' 2-3-6. Travel&amp;Costs of Stay'!N:N)</f>
        <v>0</v>
      </c>
      <c r="L67" s="21">
        <f t="shared" si="1"/>
        <v>0</v>
      </c>
    </row>
    <row r="68" spans="2:12" x14ac:dyDescent="0.25">
      <c r="B68" s="48" t="s">
        <v>138</v>
      </c>
      <c r="C68" s="22"/>
      <c r="D68" s="18"/>
      <c r="E68" s="19" t="str">
        <f t="shared" si="0"/>
        <v/>
      </c>
      <c r="F68" s="20">
        <f>SUMIF('1. Staff costs'!C:C,B68,'1. Staff costs'!S:S)</f>
        <v>0</v>
      </c>
      <c r="G68" s="20">
        <f>SUMIF(' 2-3-6. Travel&amp;Costs of Stay'!C:C,B68,' 2-3-6. Travel&amp;Costs of Stay'!O:O)</f>
        <v>0</v>
      </c>
      <c r="H68" s="20">
        <f>SUMIF(' 2-3-6. Travel&amp;Costs of Stay'!C:C,B68,' 2-3-6. Travel&amp;Costs of Stay'!P:P)</f>
        <v>0</v>
      </c>
      <c r="I68" s="20">
        <f>SUMIF('4. Equipment Costs'!C:C,B68,'4. Equipment Costs'!H:H)</f>
        <v>0</v>
      </c>
      <c r="J68" s="20">
        <f>SUMIF('5. Subcontracting Costs'!C:C,B68,'5. Subcontracting Costs'!H:H)</f>
        <v>0</v>
      </c>
      <c r="K68" s="20">
        <f>SUMIF(' 2-3-6. Travel&amp;Costs of Stay'!C:C,B68,' 2-3-6. Travel&amp;Costs of Stay'!N:N)</f>
        <v>0</v>
      </c>
      <c r="L68" s="21">
        <f t="shared" si="1"/>
        <v>0</v>
      </c>
    </row>
    <row r="69" spans="2:12" x14ac:dyDescent="0.25">
      <c r="B69" s="48" t="s">
        <v>139</v>
      </c>
      <c r="C69" s="22"/>
      <c r="D69" s="18"/>
      <c r="E69" s="19" t="str">
        <f t="shared" si="0"/>
        <v/>
      </c>
      <c r="F69" s="20">
        <f>SUMIF('1. Staff costs'!C:C,B69,'1. Staff costs'!S:S)</f>
        <v>0</v>
      </c>
      <c r="G69" s="20">
        <f>SUMIF(' 2-3-6. Travel&amp;Costs of Stay'!C:C,B69,' 2-3-6. Travel&amp;Costs of Stay'!O:O)</f>
        <v>0</v>
      </c>
      <c r="H69" s="20">
        <f>SUMIF(' 2-3-6. Travel&amp;Costs of Stay'!C:C,B69,' 2-3-6. Travel&amp;Costs of Stay'!P:P)</f>
        <v>0</v>
      </c>
      <c r="I69" s="20">
        <f>SUMIF('4. Equipment Costs'!C:C,B69,'4. Equipment Costs'!H:H)</f>
        <v>0</v>
      </c>
      <c r="J69" s="20">
        <f>SUMIF('5. Subcontracting Costs'!C:C,B69,'5. Subcontracting Costs'!H:H)</f>
        <v>0</v>
      </c>
      <c r="K69" s="20">
        <f>SUMIF(' 2-3-6. Travel&amp;Costs of Stay'!C:C,B69,' 2-3-6. Travel&amp;Costs of Stay'!N:N)</f>
        <v>0</v>
      </c>
      <c r="L69" s="21">
        <f t="shared" si="1"/>
        <v>0</v>
      </c>
    </row>
    <row r="70" spans="2:12" x14ac:dyDescent="0.25">
      <c r="B70" s="48" t="s">
        <v>140</v>
      </c>
      <c r="C70" s="22"/>
      <c r="D70" s="18"/>
      <c r="E70" s="19" t="str">
        <f t="shared" si="0"/>
        <v/>
      </c>
      <c r="F70" s="20">
        <f>SUMIF('1. Staff costs'!C:C,B70,'1. Staff costs'!S:S)</f>
        <v>0</v>
      </c>
      <c r="G70" s="20">
        <f>SUMIF(' 2-3-6. Travel&amp;Costs of Stay'!C:C,B70,' 2-3-6. Travel&amp;Costs of Stay'!O:O)</f>
        <v>0</v>
      </c>
      <c r="H70" s="20">
        <f>SUMIF(' 2-3-6. Travel&amp;Costs of Stay'!C:C,B70,' 2-3-6. Travel&amp;Costs of Stay'!P:P)</f>
        <v>0</v>
      </c>
      <c r="I70" s="20">
        <f>SUMIF('4. Equipment Costs'!C:C,B70,'4. Equipment Costs'!H:H)</f>
        <v>0</v>
      </c>
      <c r="J70" s="20">
        <f>SUMIF('5. Subcontracting Costs'!C:C,B70,'5. Subcontracting Costs'!H:H)</f>
        <v>0</v>
      </c>
      <c r="K70" s="20">
        <f>SUMIF(' 2-3-6. Travel&amp;Costs of Stay'!C:C,B70,' 2-3-6. Travel&amp;Costs of Stay'!N:N)</f>
        <v>0</v>
      </c>
      <c r="L70" s="21">
        <f t="shared" si="1"/>
        <v>0</v>
      </c>
    </row>
    <row r="71" spans="2:12" x14ac:dyDescent="0.25">
      <c r="B71" s="48" t="s">
        <v>141</v>
      </c>
      <c r="C71" s="22"/>
      <c r="D71" s="18"/>
      <c r="E71" s="19" t="str">
        <f t="shared" si="0"/>
        <v/>
      </c>
      <c r="F71" s="20">
        <f>SUMIF('1. Staff costs'!C:C,B71,'1. Staff costs'!S:S)</f>
        <v>0</v>
      </c>
      <c r="G71" s="20">
        <f>SUMIF(' 2-3-6. Travel&amp;Costs of Stay'!C:C,B71,' 2-3-6. Travel&amp;Costs of Stay'!O:O)</f>
        <v>0</v>
      </c>
      <c r="H71" s="20">
        <f>SUMIF(' 2-3-6. Travel&amp;Costs of Stay'!C:C,B71,' 2-3-6. Travel&amp;Costs of Stay'!P:P)</f>
        <v>0</v>
      </c>
      <c r="I71" s="20">
        <f>SUMIF('4. Equipment Costs'!C:C,B71,'4. Equipment Costs'!H:H)</f>
        <v>0</v>
      </c>
      <c r="J71" s="20">
        <f>SUMIF('5. Subcontracting Costs'!C:C,B71,'5. Subcontracting Costs'!H:H)</f>
        <v>0</v>
      </c>
      <c r="K71" s="20">
        <f>SUMIF(' 2-3-6. Travel&amp;Costs of Stay'!C:C,B71,' 2-3-6. Travel&amp;Costs of Stay'!N:N)</f>
        <v>0</v>
      </c>
      <c r="L71" s="21">
        <f t="shared" si="1"/>
        <v>0</v>
      </c>
    </row>
    <row r="72" spans="2:12" x14ac:dyDescent="0.25">
      <c r="B72" s="48" t="s">
        <v>142</v>
      </c>
      <c r="C72" s="22"/>
      <c r="D72" s="18"/>
      <c r="E72" s="19" t="str">
        <f t="shared" si="0"/>
        <v/>
      </c>
      <c r="F72" s="20">
        <f>SUMIF('1. Staff costs'!C:C,B72,'1. Staff costs'!S:S)</f>
        <v>0</v>
      </c>
      <c r="G72" s="20">
        <f>SUMIF(' 2-3-6. Travel&amp;Costs of Stay'!C:C,B72,' 2-3-6. Travel&amp;Costs of Stay'!O:O)</f>
        <v>0</v>
      </c>
      <c r="H72" s="20">
        <f>SUMIF(' 2-3-6. Travel&amp;Costs of Stay'!C:C,B72,' 2-3-6. Travel&amp;Costs of Stay'!P:P)</f>
        <v>0</v>
      </c>
      <c r="I72" s="20">
        <f>SUMIF('4. Equipment Costs'!C:C,B72,'4. Equipment Costs'!H:H)</f>
        <v>0</v>
      </c>
      <c r="J72" s="20">
        <f>SUMIF('5. Subcontracting Costs'!C:C,B72,'5. Subcontracting Costs'!H:H)</f>
        <v>0</v>
      </c>
      <c r="K72" s="20">
        <f>SUMIF(' 2-3-6. Travel&amp;Costs of Stay'!C:C,B72,' 2-3-6. Travel&amp;Costs of Stay'!N:N)</f>
        <v>0</v>
      </c>
      <c r="L72" s="21">
        <f t="shared" si="1"/>
        <v>0</v>
      </c>
    </row>
    <row r="73" spans="2:12" x14ac:dyDescent="0.25">
      <c r="B73" s="48" t="s">
        <v>143</v>
      </c>
      <c r="C73" s="22"/>
      <c r="D73" s="18"/>
      <c r="E73" s="19" t="str">
        <f t="shared" si="0"/>
        <v/>
      </c>
      <c r="F73" s="20">
        <f>SUMIF('1. Staff costs'!C:C,B73,'1. Staff costs'!S:S)</f>
        <v>0</v>
      </c>
      <c r="G73" s="20">
        <f>SUMIF(' 2-3-6. Travel&amp;Costs of Stay'!C:C,B73,' 2-3-6. Travel&amp;Costs of Stay'!O:O)</f>
        <v>0</v>
      </c>
      <c r="H73" s="20">
        <f>SUMIF(' 2-3-6. Travel&amp;Costs of Stay'!C:C,B73,' 2-3-6. Travel&amp;Costs of Stay'!P:P)</f>
        <v>0</v>
      </c>
      <c r="I73" s="20">
        <f>SUMIF('4. Equipment Costs'!C:C,B73,'4. Equipment Costs'!H:H)</f>
        <v>0</v>
      </c>
      <c r="J73" s="20">
        <f>SUMIF('5. Subcontracting Costs'!C:C,B73,'5. Subcontracting Costs'!H:H)</f>
        <v>0</v>
      </c>
      <c r="K73" s="20">
        <f>SUMIF(' 2-3-6. Travel&amp;Costs of Stay'!C:C,B73,' 2-3-6. Travel&amp;Costs of Stay'!N:N)</f>
        <v>0</v>
      </c>
      <c r="L73" s="21">
        <f t="shared" si="1"/>
        <v>0</v>
      </c>
    </row>
    <row r="74" spans="2:12" x14ac:dyDescent="0.25">
      <c r="B74" s="48" t="s">
        <v>144</v>
      </c>
      <c r="C74" s="22"/>
      <c r="D74" s="18"/>
      <c r="E74" s="19" t="str">
        <f t="shared" si="0"/>
        <v/>
      </c>
      <c r="F74" s="20">
        <f>SUMIF('1. Staff costs'!C:C,B74,'1. Staff costs'!S:S)</f>
        <v>0</v>
      </c>
      <c r="G74" s="20">
        <f>SUMIF(' 2-3-6. Travel&amp;Costs of Stay'!C:C,B74,' 2-3-6. Travel&amp;Costs of Stay'!O:O)</f>
        <v>0</v>
      </c>
      <c r="H74" s="20">
        <f>SUMIF(' 2-3-6. Travel&amp;Costs of Stay'!C:C,B74,' 2-3-6. Travel&amp;Costs of Stay'!P:P)</f>
        <v>0</v>
      </c>
      <c r="I74" s="20">
        <f>SUMIF('4. Equipment Costs'!C:C,B74,'4. Equipment Costs'!H:H)</f>
        <v>0</v>
      </c>
      <c r="J74" s="20">
        <f>SUMIF('5. Subcontracting Costs'!C:C,B74,'5. Subcontracting Costs'!H:H)</f>
        <v>0</v>
      </c>
      <c r="K74" s="20">
        <f>SUMIF(' 2-3-6. Travel&amp;Costs of Stay'!C:C,B74,' 2-3-6. Travel&amp;Costs of Stay'!N:N)</f>
        <v>0</v>
      </c>
      <c r="L74" s="21">
        <f t="shared" si="1"/>
        <v>0</v>
      </c>
    </row>
    <row r="75" spans="2:12" x14ac:dyDescent="0.25">
      <c r="B75" s="48" t="s">
        <v>145</v>
      </c>
      <c r="C75" s="22"/>
      <c r="D75" s="18"/>
      <c r="E75" s="19" t="str">
        <f t="shared" si="0"/>
        <v/>
      </c>
      <c r="F75" s="20">
        <f>SUMIF('1. Staff costs'!C:C,B75,'1. Staff costs'!S:S)</f>
        <v>0</v>
      </c>
      <c r="G75" s="20">
        <f>SUMIF(' 2-3-6. Travel&amp;Costs of Stay'!C:C,B75,' 2-3-6. Travel&amp;Costs of Stay'!O:O)</f>
        <v>0</v>
      </c>
      <c r="H75" s="20">
        <f>SUMIF(' 2-3-6. Travel&amp;Costs of Stay'!C:C,B75,' 2-3-6. Travel&amp;Costs of Stay'!P:P)</f>
        <v>0</v>
      </c>
      <c r="I75" s="20">
        <f>SUMIF('4. Equipment Costs'!C:C,B75,'4. Equipment Costs'!H:H)</f>
        <v>0</v>
      </c>
      <c r="J75" s="20">
        <f>SUMIF('5. Subcontracting Costs'!C:C,B75,'5. Subcontracting Costs'!H:H)</f>
        <v>0</v>
      </c>
      <c r="K75" s="20">
        <f>SUMIF(' 2-3-6. Travel&amp;Costs of Stay'!C:C,B75,' 2-3-6. Travel&amp;Costs of Stay'!N:N)</f>
        <v>0</v>
      </c>
      <c r="L75" s="21">
        <f t="shared" si="1"/>
        <v>0</v>
      </c>
    </row>
    <row r="76" spans="2:12" x14ac:dyDescent="0.25">
      <c r="B76" s="48" t="s">
        <v>146</v>
      </c>
      <c r="C76" s="22"/>
      <c r="D76" s="18"/>
      <c r="E76" s="19" t="str">
        <f t="shared" si="0"/>
        <v/>
      </c>
      <c r="F76" s="20">
        <f>SUMIF('1. Staff costs'!C:C,B76,'1. Staff costs'!S:S)</f>
        <v>0</v>
      </c>
      <c r="G76" s="20">
        <f>SUMIF(' 2-3-6. Travel&amp;Costs of Stay'!C:C,B76,' 2-3-6. Travel&amp;Costs of Stay'!O:O)</f>
        <v>0</v>
      </c>
      <c r="H76" s="20">
        <f>SUMIF(' 2-3-6. Travel&amp;Costs of Stay'!C:C,B76,' 2-3-6. Travel&amp;Costs of Stay'!P:P)</f>
        <v>0</v>
      </c>
      <c r="I76" s="20">
        <f>SUMIF('4. Equipment Costs'!C:C,B76,'4. Equipment Costs'!H:H)</f>
        <v>0</v>
      </c>
      <c r="J76" s="20">
        <f>SUMIF('5. Subcontracting Costs'!C:C,B76,'5. Subcontracting Costs'!H:H)</f>
        <v>0</v>
      </c>
      <c r="K76" s="20">
        <f>SUMIF(' 2-3-6. Travel&amp;Costs of Stay'!C:C,B76,' 2-3-6. Travel&amp;Costs of Stay'!N:N)</f>
        <v>0</v>
      </c>
      <c r="L76" s="21">
        <f t="shared" si="1"/>
        <v>0</v>
      </c>
    </row>
    <row r="77" spans="2:12" x14ac:dyDescent="0.25">
      <c r="B77" s="48" t="s">
        <v>157</v>
      </c>
      <c r="C77" s="22"/>
      <c r="D77" s="18"/>
      <c r="E77" s="19" t="str">
        <f t="shared" si="0"/>
        <v/>
      </c>
      <c r="F77" s="20">
        <f>SUMIF('1. Staff costs'!C:C,B77,'1. Staff costs'!S:S)</f>
        <v>0</v>
      </c>
      <c r="G77" s="20">
        <f>SUMIF(' 2-3-6. Travel&amp;Costs of Stay'!C:C,B77,' 2-3-6. Travel&amp;Costs of Stay'!O:O)</f>
        <v>0</v>
      </c>
      <c r="H77" s="20">
        <f>SUMIF(' 2-3-6. Travel&amp;Costs of Stay'!C:C,B77,' 2-3-6. Travel&amp;Costs of Stay'!P:P)</f>
        <v>0</v>
      </c>
      <c r="I77" s="20">
        <f>SUMIF('4. Equipment Costs'!C:C,B77,'4. Equipment Costs'!H:H)</f>
        <v>0</v>
      </c>
      <c r="J77" s="20">
        <f>SUMIF('5. Subcontracting Costs'!C:C,B77,'5. Subcontracting Costs'!H:H)</f>
        <v>0</v>
      </c>
      <c r="K77" s="20">
        <f>SUMIF(' 2-3-6. Travel&amp;Costs of Stay'!C:C,B77,' 2-3-6. Travel&amp;Costs of Stay'!N:N)</f>
        <v>0</v>
      </c>
      <c r="L77" s="21">
        <f t="shared" si="1"/>
        <v>0</v>
      </c>
    </row>
    <row r="78" spans="2:12" x14ac:dyDescent="0.25">
      <c r="B78" s="48" t="s">
        <v>158</v>
      </c>
      <c r="C78" s="22"/>
      <c r="D78" s="18"/>
      <c r="E78" s="19" t="str">
        <f t="shared" si="0"/>
        <v/>
      </c>
      <c r="F78" s="20">
        <f>SUMIF('1. Staff costs'!C:C,B78,'1. Staff costs'!S:S)</f>
        <v>0</v>
      </c>
      <c r="G78" s="20">
        <f>SUMIF(' 2-3-6. Travel&amp;Costs of Stay'!C:C,B78,' 2-3-6. Travel&amp;Costs of Stay'!O:O)</f>
        <v>0</v>
      </c>
      <c r="H78" s="20">
        <f>SUMIF(' 2-3-6. Travel&amp;Costs of Stay'!C:C,B78,' 2-3-6. Travel&amp;Costs of Stay'!P:P)</f>
        <v>0</v>
      </c>
      <c r="I78" s="20">
        <f>SUMIF('4. Equipment Costs'!C:C,B78,'4. Equipment Costs'!H:H)</f>
        <v>0</v>
      </c>
      <c r="J78" s="20">
        <f>SUMIF('5. Subcontracting Costs'!C:C,B78,'5. Subcontracting Costs'!H:H)</f>
        <v>0</v>
      </c>
      <c r="K78" s="20">
        <f>SUMIF(' 2-3-6. Travel&amp;Costs of Stay'!C:C,B78,' 2-3-6. Travel&amp;Costs of Stay'!N:N)</f>
        <v>0</v>
      </c>
      <c r="L78" s="21">
        <f t="shared" si="1"/>
        <v>0</v>
      </c>
    </row>
    <row r="79" spans="2:12" x14ac:dyDescent="0.25">
      <c r="B79" s="48" t="s">
        <v>159</v>
      </c>
      <c r="C79" s="22"/>
      <c r="D79" s="18"/>
      <c r="E79" s="19" t="str">
        <f t="shared" si="0"/>
        <v/>
      </c>
      <c r="F79" s="20">
        <f>SUMIF('1. Staff costs'!C:C,B79,'1. Staff costs'!S:S)</f>
        <v>0</v>
      </c>
      <c r="G79" s="20">
        <f>SUMIF(' 2-3-6. Travel&amp;Costs of Stay'!C:C,B79,' 2-3-6. Travel&amp;Costs of Stay'!O:O)</f>
        <v>0</v>
      </c>
      <c r="H79" s="20">
        <f>SUMIF(' 2-3-6. Travel&amp;Costs of Stay'!C:C,B79,' 2-3-6. Travel&amp;Costs of Stay'!P:P)</f>
        <v>0</v>
      </c>
      <c r="I79" s="20">
        <f>SUMIF('4. Equipment Costs'!C:C,B79,'4. Equipment Costs'!H:H)</f>
        <v>0</v>
      </c>
      <c r="J79" s="20">
        <f>SUMIF('5. Subcontracting Costs'!C:C,B79,'5. Subcontracting Costs'!H:H)</f>
        <v>0</v>
      </c>
      <c r="K79" s="20">
        <f>SUMIF(' 2-3-6. Travel&amp;Costs of Stay'!C:C,B79,' 2-3-6. Travel&amp;Costs of Stay'!N:N)</f>
        <v>0</v>
      </c>
      <c r="L79" s="21">
        <f t="shared" si="1"/>
        <v>0</v>
      </c>
    </row>
    <row r="80" spans="2:12" x14ac:dyDescent="0.25">
      <c r="B80" s="48" t="s">
        <v>160</v>
      </c>
      <c r="C80" s="22"/>
      <c r="D80" s="18"/>
      <c r="E80" s="19" t="str">
        <f t="shared" si="0"/>
        <v/>
      </c>
      <c r="F80" s="20">
        <f>SUMIF('1. Staff costs'!C:C,B80,'1. Staff costs'!S:S)</f>
        <v>0</v>
      </c>
      <c r="G80" s="20">
        <f>SUMIF(' 2-3-6. Travel&amp;Costs of Stay'!C:C,B80,' 2-3-6. Travel&amp;Costs of Stay'!O:O)</f>
        <v>0</v>
      </c>
      <c r="H80" s="20">
        <f>SUMIF(' 2-3-6. Travel&amp;Costs of Stay'!C:C,B80,' 2-3-6. Travel&amp;Costs of Stay'!P:P)</f>
        <v>0</v>
      </c>
      <c r="I80" s="20">
        <f>SUMIF('4. Equipment Costs'!C:C,B80,'4. Equipment Costs'!H:H)</f>
        <v>0</v>
      </c>
      <c r="J80" s="20">
        <f>SUMIF('5. Subcontracting Costs'!C:C,B80,'5. Subcontracting Costs'!H:H)</f>
        <v>0</v>
      </c>
      <c r="K80" s="20">
        <f>SUMIF(' 2-3-6. Travel&amp;Costs of Stay'!C:C,B80,' 2-3-6. Travel&amp;Costs of Stay'!N:N)</f>
        <v>0</v>
      </c>
      <c r="L80" s="21">
        <f t="shared" si="1"/>
        <v>0</v>
      </c>
    </row>
    <row r="81" spans="2:12" x14ac:dyDescent="0.25">
      <c r="B81" s="48" t="s">
        <v>161</v>
      </c>
      <c r="C81" s="22"/>
      <c r="D81" s="18"/>
      <c r="E81" s="19" t="str">
        <f t="shared" si="0"/>
        <v/>
      </c>
      <c r="F81" s="20">
        <f>SUMIF('1. Staff costs'!C:C,B81,'1. Staff costs'!S:S)</f>
        <v>0</v>
      </c>
      <c r="G81" s="20">
        <f>SUMIF(' 2-3-6. Travel&amp;Costs of Stay'!C:C,B81,' 2-3-6. Travel&amp;Costs of Stay'!O:O)</f>
        <v>0</v>
      </c>
      <c r="H81" s="20">
        <f>SUMIF(' 2-3-6. Travel&amp;Costs of Stay'!C:C,B81,' 2-3-6. Travel&amp;Costs of Stay'!P:P)</f>
        <v>0</v>
      </c>
      <c r="I81" s="20">
        <f>SUMIF('4. Equipment Costs'!C:C,B81,'4. Equipment Costs'!H:H)</f>
        <v>0</v>
      </c>
      <c r="J81" s="20">
        <f>SUMIF('5. Subcontracting Costs'!C:C,B81,'5. Subcontracting Costs'!H:H)</f>
        <v>0</v>
      </c>
      <c r="K81" s="20">
        <f>SUMIF(' 2-3-6. Travel&amp;Costs of Stay'!C:C,B81,' 2-3-6. Travel&amp;Costs of Stay'!N:N)</f>
        <v>0</v>
      </c>
      <c r="L81" s="21">
        <f t="shared" si="1"/>
        <v>0</v>
      </c>
    </row>
  </sheetData>
  <sheetProtection password="E359" sheet="1" objects="1" scenarios="1" selectLockedCells="1"/>
  <mergeCells count="34">
    <mergeCell ref="I20:L20"/>
    <mergeCell ref="I19:L19"/>
    <mergeCell ref="I18:L18"/>
    <mergeCell ref="B7:L7"/>
    <mergeCell ref="B8:L8"/>
    <mergeCell ref="B9:L9"/>
    <mergeCell ref="B11:C11"/>
    <mergeCell ref="B12:C12"/>
    <mergeCell ref="E11:L11"/>
    <mergeCell ref="B13:C13"/>
    <mergeCell ref="B16:L16"/>
    <mergeCell ref="B17:C17"/>
    <mergeCell ref="E13:L13"/>
    <mergeCell ref="E12:L12"/>
    <mergeCell ref="B14:C14"/>
    <mergeCell ref="D14:L14"/>
    <mergeCell ref="I17:L17"/>
    <mergeCell ref="E17:H17"/>
    <mergeCell ref="B25:L25"/>
    <mergeCell ref="B18:C18"/>
    <mergeCell ref="B19:C19"/>
    <mergeCell ref="B20:C20"/>
    <mergeCell ref="B21:C21"/>
    <mergeCell ref="B23:C23"/>
    <mergeCell ref="E21:H21"/>
    <mergeCell ref="I21:L21"/>
    <mergeCell ref="E23:H23"/>
    <mergeCell ref="I23:L23"/>
    <mergeCell ref="E18:H18"/>
    <mergeCell ref="E19:H19"/>
    <mergeCell ref="E20:H20"/>
    <mergeCell ref="B22:C22"/>
    <mergeCell ref="E22:H22"/>
    <mergeCell ref="I22:L22"/>
  </mergeCells>
  <conditionalFormatting sqref="D17">
    <cfRule type="expression" dxfId="80" priority="18">
      <formula>D17&gt;ROUND(D23*0.4,2)</formula>
    </cfRule>
  </conditionalFormatting>
  <conditionalFormatting sqref="D20">
    <cfRule type="expression" dxfId="79" priority="16">
      <formula>D20&gt;ROUND(D23*0.3,2)</formula>
    </cfRule>
  </conditionalFormatting>
  <conditionalFormatting sqref="D21">
    <cfRule type="expression" dxfId="78" priority="14">
      <formula>D21&gt;ROUND(D23*0.1,2)</formula>
    </cfRule>
  </conditionalFormatting>
  <conditionalFormatting sqref="D23">
    <cfRule type="cellIs" dxfId="77" priority="12" operator="notBetween">
      <formula>500000</formula>
      <formula>1000000</formula>
    </cfRule>
  </conditionalFormatting>
  <conditionalFormatting sqref="E18 I18">
    <cfRule type="cellIs" dxfId="76" priority="2" operator="equal">
      <formula>"Exceptional travel costs exceed 80% of total travel costs"</formula>
    </cfRule>
  </conditionalFormatting>
  <conditionalFormatting sqref="I19">
    <cfRule type="cellIs" dxfId="75" priority="1" operator="equal">
      <formula>"Exceptional travel costs exceed 80% of total travel costs"</formula>
    </cfRule>
  </conditionalFormatting>
  <dataValidations xWindow="516" yWindow="728" count="6">
    <dataValidation type="list" allowBlank="1" showInputMessage="1" showErrorMessage="1" error="Click arrow to select Action Type" prompt="Click arrow to select Action Type" sqref="D11">
      <formula1>"Joint Project, Structural Project"</formula1>
    </dataValidation>
    <dataValidation type="list" allowBlank="1" showInputMessage="1" showErrorMessage="1" error="Click arrow to select Duration" prompt="Click arrow to select Duration" sqref="D12">
      <formula1>"24,36"</formula1>
    </dataValidation>
    <dataValidation type="textLength" allowBlank="1" showInputMessage="1" showErrorMessage="1" error="Max 25 characters" prompt="Max 25 characters" sqref="D13">
      <formula1>0</formula1>
      <formula2>25</formula2>
    </dataValidation>
    <dataValidation type="textLength" allowBlank="1" showInputMessage="1" showErrorMessage="1" error="Max 60 characters" prompt="Max 60 characters" sqref="C27:C81">
      <formula1>0</formula1>
      <formula2>60</formula2>
    </dataValidation>
    <dataValidation type="list" allowBlank="1" showInputMessage="1" showErrorMessage="1" error="Click arrow to select Country " prompt="Click arrow to select Country " sqref="D27:D81">
      <formula1>CountryALL</formula1>
    </dataValidation>
    <dataValidation type="textLength" allowBlank="1" showInputMessage="1" showErrorMessage="1" error="Max 130 characters" prompt="Max 130 characters" sqref="D14:L14">
      <formula1>0</formula1>
      <formula2>130</formula2>
    </dataValidation>
  </dataValidations>
  <hyperlinks>
    <hyperlink ref="B7:L7" r:id="rId1" display="Before completing this table please read carefully the instructions available on the EACEA website"/>
  </hyperlinks>
  <printOptions horizontalCentered="1"/>
  <pageMargins left="0.39370078740157483" right="0.39370078740157483" top="0.74803149606299213" bottom="0.74803149606299213" header="0.31496062992125984" footer="0.31496062992125984"/>
  <pageSetup paperSize="9" scale="36" orientation="portrait" r:id="rId2"/>
  <headerFooter>
    <oddFooter>&amp;CPage &amp;P of 3</oddFooter>
  </headerFooter>
  <drawing r:id="rId3"/>
  <extLst>
    <ext xmlns:x14="http://schemas.microsoft.com/office/spreadsheetml/2009/9/main" uri="{78C0D931-6437-407d-A8EE-F0AAD7539E65}">
      <x14:conditionalFormattings>
        <x14:conditionalFormatting xmlns:xm="http://schemas.microsoft.com/office/excel/2006/main">
          <x14:cfRule type="containsText" priority="27" operator="containsText" id="{E65218D7-2FC9-4B62-9B72-6C3DD4C05A77}">
            <xm:f>NOT(ISERROR(SEARCH("Country not found",E27)))</xm:f>
            <xm:f>"Country not found"</xm:f>
            <x14:dxf>
              <font>
                <b/>
                <i val="0"/>
                <color theme="1"/>
              </font>
              <fill>
                <patternFill>
                  <bgColor rgb="FFFF0000"/>
                </patternFill>
              </fill>
            </x14:dxf>
          </x14:cfRule>
          <xm:sqref>E27:E81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B7"/>
  <sheetViews>
    <sheetView zoomScaleNormal="100" workbookViewId="0"/>
  </sheetViews>
  <sheetFormatPr defaultRowHeight="15" x14ac:dyDescent="0.25"/>
  <cols>
    <col min="1" max="1" width="30.28515625" style="92" customWidth="1"/>
    <col min="2" max="2" width="77.140625" style="92" bestFit="1" customWidth="1"/>
    <col min="3" max="3" width="10.42578125" style="92" customWidth="1"/>
    <col min="4" max="16384" width="9.140625" style="92"/>
  </cols>
  <sheetData>
    <row r="1" spans="1:2" ht="15.75" x14ac:dyDescent="0.25">
      <c r="A1" s="87" t="s">
        <v>341</v>
      </c>
      <c r="B1" s="88"/>
    </row>
    <row r="2" spans="1:2" x14ac:dyDescent="0.25">
      <c r="A2" s="89" t="s">
        <v>166</v>
      </c>
      <c r="B2" s="93" t="str">
        <f>IF(COUNTIF('1. Staff costs'!T:T,"Error")&lt;=1,"OK","Please check data in Tab '"&amp;A2&amp;"'")</f>
        <v>Please check data in Tab '1. Staff Costs'</v>
      </c>
    </row>
    <row r="3" spans="1:2" x14ac:dyDescent="0.25">
      <c r="A3" s="90" t="s">
        <v>340</v>
      </c>
      <c r="B3" s="94" t="str">
        <f>IF(COUNTIF(' 2-3-6. Travel&amp;Costs of Stay'!R:R,"Error")&lt;=1,"OK","Please check data in Tab '"&amp;A3&amp;"'")</f>
        <v>Please check data in Tab '2-3. Travel Costs&amp;Costs of Stay'</v>
      </c>
    </row>
    <row r="4" spans="1:2" x14ac:dyDescent="0.25">
      <c r="A4" s="90" t="s">
        <v>185</v>
      </c>
      <c r="B4" s="94" t="str">
        <f>IF(COUNTIF('4. Equipment Costs'!I:T,"Error")&lt;=1,"OK","Please check data in Tab '"&amp;A4&amp;"'")</f>
        <v>Please check data in Tab '4. Equipment Costs'</v>
      </c>
    </row>
    <row r="5" spans="1:2" x14ac:dyDescent="0.25">
      <c r="A5" s="90" t="s">
        <v>186</v>
      </c>
      <c r="B5" s="94" t="str">
        <f>IF(COUNTIF('5. Subcontracting Costs'!I:I,"Error")&lt;=1,"OK","Please check data in Tab '"&amp;A5&amp;"'")</f>
        <v>Please check data in Tab '5. Subcontracting Costs'</v>
      </c>
    </row>
    <row r="6" spans="1:2" x14ac:dyDescent="0.25">
      <c r="A6" s="90" t="s">
        <v>339</v>
      </c>
      <c r="B6" s="94" t="str">
        <f>IF(COUNTIF('Co-financing'!J:J,"Error")&lt;=1,"OK","Please check data in Tab '"&amp;A6&amp;"'")</f>
        <v>Please check data in Tab 'Co-financing'</v>
      </c>
    </row>
    <row r="7" spans="1:2" x14ac:dyDescent="0.25">
      <c r="A7" s="91" t="s">
        <v>338</v>
      </c>
      <c r="B7" s="95" t="str">
        <f>IF(' 2-3-6. Travel&amp;Costs of Stay'!K4="","OK","Please check Exceptional Travel Costs (EUR) in Tab '"&amp;A3&amp;"'")</f>
        <v>OK</v>
      </c>
    </row>
  </sheetData>
  <conditionalFormatting sqref="B2:B7">
    <cfRule type="cellIs" dxfId="73" priority="5" operator="notEqual">
      <formula>"OK"</formula>
    </cfRule>
    <cfRule type="cellIs" dxfId="72" priority="6" operator="equal">
      <formula>"OK"</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pageSetUpPr fitToPage="1"/>
  </sheetPr>
  <dimension ref="B1:T14"/>
  <sheetViews>
    <sheetView showGridLines="0" zoomScale="70" zoomScaleNormal="70" zoomScaleSheetLayoutView="55" workbookViewId="0">
      <pane ySplit="13" topLeftCell="A14" activePane="bottomLeft" state="frozen"/>
      <selection pane="bottomLeft" activeCell="B14" sqref="B14"/>
    </sheetView>
  </sheetViews>
  <sheetFormatPr defaultColWidth="9.140625" defaultRowHeight="18" x14ac:dyDescent="0.25"/>
  <cols>
    <col min="1" max="1" width="1.7109375" style="1" customWidth="1"/>
    <col min="2" max="2" width="42.7109375" style="1" customWidth="1"/>
    <col min="3" max="3" width="10.7109375" style="1" customWidth="1"/>
    <col min="4" max="5" width="50.7109375" style="2" customWidth="1"/>
    <col min="6" max="6" width="20.7109375" style="2" customWidth="1"/>
    <col min="7" max="19" width="20.7109375" style="1" customWidth="1"/>
    <col min="20" max="20" width="11.7109375" style="1" bestFit="1" customWidth="1"/>
    <col min="21" max="21" width="1.7109375" style="1" customWidth="1"/>
    <col min="22" max="16384" width="9.140625" style="1"/>
  </cols>
  <sheetData>
    <row r="1" spans="2:20" ht="8.1" customHeight="1" x14ac:dyDescent="0.25"/>
    <row r="2" spans="2:20" s="24" customFormat="1" ht="39.950000000000003" customHeight="1" x14ac:dyDescent="0.25">
      <c r="B2" s="132" t="s">
        <v>166</v>
      </c>
      <c r="C2" s="132"/>
      <c r="D2" s="132"/>
      <c r="E2" s="132"/>
      <c r="F2" s="132"/>
      <c r="G2" s="132"/>
      <c r="H2" s="132"/>
      <c r="I2" s="132"/>
      <c r="J2" s="132"/>
      <c r="K2" s="132"/>
      <c r="L2" s="132"/>
      <c r="M2" s="132"/>
      <c r="N2" s="132"/>
      <c r="O2" s="132"/>
      <c r="P2" s="132"/>
      <c r="Q2" s="132"/>
      <c r="R2" s="132"/>
      <c r="S2" s="132"/>
      <c r="T2" s="132"/>
    </row>
    <row r="3" spans="2:20" s="24" customFormat="1" ht="8.1" customHeight="1" x14ac:dyDescent="0.25">
      <c r="B3" s="151"/>
      <c r="C3" s="152"/>
      <c r="D3" s="152"/>
      <c r="E3" s="152"/>
      <c r="F3" s="152"/>
      <c r="G3" s="152"/>
      <c r="H3" s="152"/>
      <c r="I3" s="152"/>
      <c r="J3" s="152"/>
      <c r="K3" s="152"/>
      <c r="L3" s="152"/>
      <c r="M3" s="152"/>
      <c r="N3" s="152"/>
      <c r="O3" s="152"/>
      <c r="P3" s="152"/>
      <c r="Q3" s="152"/>
      <c r="R3" s="152"/>
      <c r="S3" s="152"/>
      <c r="T3" s="153"/>
    </row>
    <row r="4" spans="2:20" s="24" customFormat="1" ht="20.100000000000001" customHeight="1" x14ac:dyDescent="0.25">
      <c r="B4" s="143"/>
      <c r="C4" s="144"/>
      <c r="D4" s="44" t="s">
        <v>184</v>
      </c>
      <c r="E4" s="44" t="s">
        <v>182</v>
      </c>
      <c r="F4" s="147"/>
      <c r="G4" s="148"/>
      <c r="H4" s="148"/>
      <c r="I4" s="148"/>
      <c r="J4" s="148"/>
      <c r="K4" s="148"/>
      <c r="L4" s="148"/>
      <c r="M4" s="148"/>
      <c r="N4" s="148"/>
      <c r="O4" s="148"/>
      <c r="P4" s="148"/>
      <c r="Q4" s="148"/>
      <c r="R4" s="148"/>
      <c r="S4" s="148"/>
      <c r="T4" s="149"/>
    </row>
    <row r="5" spans="2:20" s="24" customFormat="1" ht="20.100000000000001" customHeight="1" x14ac:dyDescent="0.25">
      <c r="B5" s="139" t="s">
        <v>131</v>
      </c>
      <c r="C5" s="140"/>
      <c r="D5" s="45">
        <f>SUM(H:H)</f>
        <v>0</v>
      </c>
      <c r="E5" s="28">
        <f>SUMIF(T:T,"&lt;&gt;Error",F:F)</f>
        <v>0</v>
      </c>
      <c r="F5" s="147"/>
      <c r="G5" s="148"/>
      <c r="H5" s="148"/>
      <c r="I5" s="148"/>
      <c r="J5" s="148"/>
      <c r="K5" s="148"/>
      <c r="L5" s="148"/>
      <c r="M5" s="148"/>
      <c r="N5" s="148"/>
      <c r="O5" s="148"/>
      <c r="P5" s="148"/>
      <c r="Q5" s="148"/>
      <c r="R5" s="148"/>
      <c r="S5" s="148"/>
      <c r="T5" s="149"/>
    </row>
    <row r="6" spans="2:20" s="24" customFormat="1" ht="20.100000000000001" customHeight="1" x14ac:dyDescent="0.25">
      <c r="B6" s="141" t="s">
        <v>129</v>
      </c>
      <c r="C6" s="142"/>
      <c r="D6" s="45">
        <f>SUM(K:K)</f>
        <v>0</v>
      </c>
      <c r="E6" s="28">
        <f>SUMIF(T:T,"&lt;&gt;Error",I:I)</f>
        <v>0</v>
      </c>
      <c r="F6" s="147"/>
      <c r="G6" s="148"/>
      <c r="H6" s="148"/>
      <c r="I6" s="148"/>
      <c r="J6" s="148"/>
      <c r="K6" s="148"/>
      <c r="L6" s="148"/>
      <c r="M6" s="148"/>
      <c r="N6" s="148"/>
      <c r="O6" s="148"/>
      <c r="P6" s="148"/>
      <c r="Q6" s="148"/>
      <c r="R6" s="148"/>
      <c r="S6" s="148"/>
      <c r="T6" s="149"/>
    </row>
    <row r="7" spans="2:20" s="24" customFormat="1" ht="20.100000000000001" customHeight="1" x14ac:dyDescent="0.25">
      <c r="B7" s="139" t="s">
        <v>316</v>
      </c>
      <c r="C7" s="140"/>
      <c r="D7" s="45">
        <f>SUM(N:N)</f>
        <v>0</v>
      </c>
      <c r="E7" s="28">
        <f>SUMIF(T:T,"&lt;&gt;Error",L:L)</f>
        <v>0</v>
      </c>
      <c r="F7" s="147"/>
      <c r="G7" s="148"/>
      <c r="H7" s="148"/>
      <c r="I7" s="148"/>
      <c r="J7" s="148"/>
      <c r="K7" s="148"/>
      <c r="L7" s="148"/>
      <c r="M7" s="148"/>
      <c r="N7" s="148"/>
      <c r="O7" s="148"/>
      <c r="P7" s="148"/>
      <c r="Q7" s="148"/>
      <c r="R7" s="148"/>
      <c r="S7" s="148"/>
      <c r="T7" s="149"/>
    </row>
    <row r="8" spans="2:20" s="24" customFormat="1" ht="20.100000000000001" customHeight="1" x14ac:dyDescent="0.25">
      <c r="B8" s="139" t="s">
        <v>315</v>
      </c>
      <c r="C8" s="140"/>
      <c r="D8" s="45">
        <f>SUM(Q:Q)</f>
        <v>0</v>
      </c>
      <c r="E8" s="28">
        <f>SUMIF(T:T,"&lt;&gt;Error",O:O)</f>
        <v>0</v>
      </c>
      <c r="F8" s="147"/>
      <c r="G8" s="148"/>
      <c r="H8" s="148"/>
      <c r="I8" s="148"/>
      <c r="J8" s="148"/>
      <c r="K8" s="148"/>
      <c r="L8" s="148"/>
      <c r="M8" s="148"/>
      <c r="N8" s="148"/>
      <c r="O8" s="148"/>
      <c r="P8" s="148"/>
      <c r="Q8" s="148"/>
      <c r="R8" s="148"/>
      <c r="S8" s="148"/>
      <c r="T8" s="149"/>
    </row>
    <row r="9" spans="2:20" s="24" customFormat="1" ht="20.100000000000001" customHeight="1" x14ac:dyDescent="0.25">
      <c r="B9" s="145"/>
      <c r="C9" s="146"/>
      <c r="D9" s="30">
        <f>SUM(D5:D8)</f>
        <v>0</v>
      </c>
      <c r="E9" s="29">
        <f>SUM(E5:E8)</f>
        <v>0</v>
      </c>
      <c r="F9" s="147"/>
      <c r="G9" s="148"/>
      <c r="H9" s="148"/>
      <c r="I9" s="148"/>
      <c r="J9" s="148"/>
      <c r="K9" s="148"/>
      <c r="L9" s="148"/>
      <c r="M9" s="148"/>
      <c r="N9" s="148"/>
      <c r="O9" s="148"/>
      <c r="P9" s="148"/>
      <c r="Q9" s="148"/>
      <c r="R9" s="148"/>
      <c r="S9" s="148"/>
      <c r="T9" s="149"/>
    </row>
    <row r="10" spans="2:20" s="24" customFormat="1" ht="8.1" customHeight="1" x14ac:dyDescent="0.25">
      <c r="B10" s="143"/>
      <c r="C10" s="150"/>
      <c r="D10" s="150"/>
      <c r="E10" s="150"/>
      <c r="F10" s="150"/>
      <c r="G10" s="150"/>
      <c r="H10" s="150"/>
      <c r="I10" s="150"/>
      <c r="J10" s="150"/>
      <c r="K10" s="150"/>
      <c r="L10" s="150"/>
      <c r="M10" s="150"/>
      <c r="N10" s="150"/>
      <c r="O10" s="150"/>
      <c r="P10" s="150"/>
      <c r="Q10" s="150"/>
      <c r="R10" s="150"/>
      <c r="S10" s="150"/>
      <c r="T10" s="144"/>
    </row>
    <row r="11" spans="2:20" s="49" customFormat="1" ht="23.1" customHeight="1" x14ac:dyDescent="0.25">
      <c r="B11" s="133" t="s">
        <v>162</v>
      </c>
      <c r="C11" s="133" t="s">
        <v>147</v>
      </c>
      <c r="D11" s="133" t="s">
        <v>216</v>
      </c>
      <c r="E11" s="133" t="s">
        <v>217</v>
      </c>
      <c r="F11" s="135" t="str">
        <f>'Unit Costs &amp; Funding Rule'!D7</f>
        <v>Manager</v>
      </c>
      <c r="G11" s="135"/>
      <c r="H11" s="135"/>
      <c r="I11" s="136" t="str">
        <f>'Unit Costs &amp; Funding Rule'!E7</f>
        <v>Teacher/Trainer/Researcher</v>
      </c>
      <c r="J11" s="137"/>
      <c r="K11" s="138"/>
      <c r="L11" s="135" t="str">
        <f>'Unit Costs &amp; Funding Rule'!F7</f>
        <v>Technical Staff</v>
      </c>
      <c r="M11" s="135"/>
      <c r="N11" s="135"/>
      <c r="O11" s="135" t="str">
        <f>'Unit Costs &amp; Funding Rule'!G7</f>
        <v>Administrative Staff</v>
      </c>
      <c r="P11" s="135"/>
      <c r="Q11" s="135"/>
      <c r="R11" s="133" t="s">
        <v>198</v>
      </c>
      <c r="S11" s="133" t="s">
        <v>163</v>
      </c>
      <c r="T11" s="133" t="s">
        <v>218</v>
      </c>
    </row>
    <row r="12" spans="2:20" s="49" customFormat="1" ht="42" customHeight="1" x14ac:dyDescent="0.25">
      <c r="B12" s="134"/>
      <c r="C12" s="134"/>
      <c r="D12" s="134"/>
      <c r="E12" s="134"/>
      <c r="F12" s="50" t="s">
        <v>207</v>
      </c>
      <c r="G12" s="31" t="s">
        <v>211</v>
      </c>
      <c r="H12" s="50" t="s">
        <v>164</v>
      </c>
      <c r="I12" s="50" t="s">
        <v>207</v>
      </c>
      <c r="J12" s="31" t="s">
        <v>211</v>
      </c>
      <c r="K12" s="50" t="s">
        <v>164</v>
      </c>
      <c r="L12" s="50" t="s">
        <v>207</v>
      </c>
      <c r="M12" s="31" t="s">
        <v>211</v>
      </c>
      <c r="N12" s="50" t="s">
        <v>164</v>
      </c>
      <c r="O12" s="50" t="s">
        <v>207</v>
      </c>
      <c r="P12" s="31" t="s">
        <v>211</v>
      </c>
      <c r="Q12" s="50" t="s">
        <v>164</v>
      </c>
      <c r="R12" s="134"/>
      <c r="S12" s="134"/>
      <c r="T12" s="134"/>
    </row>
    <row r="13" spans="2:20" s="38" customFormat="1" hidden="1" x14ac:dyDescent="0.25">
      <c r="B13" s="18"/>
      <c r="C13" s="23"/>
      <c r="D13" s="46" t="str">
        <f t="shared" ref="D13:D14" si="0">IFERROR(IF(VLOOKUP(C13,PartnerN°Ref,2,FALSE)=0,"",VLOOKUP(C13,PartnerN°Ref,2,FALSE)),"")</f>
        <v/>
      </c>
      <c r="E13" s="46" t="str">
        <f t="shared" ref="E13:E14" si="1">IFERROR(IF(OR(VLOOKUP(C13,PartnerN°Ref,4,FALSE)="Country not found",VLOOKUP(C13,PartnerN°Ref,3,FALSE)=0),"",VLOOKUP(C13,PartnerN°Ref,3,FALSE)),"")</f>
        <v/>
      </c>
      <c r="F13" s="32">
        <v>0</v>
      </c>
      <c r="G13" s="33">
        <f t="shared" ref="G13:G14" si="2">IF(T13="Error",0,INDEX(Rates,MATCH(E13,CountryALL,0),MATCH($F$11,Category,0)))</f>
        <v>0</v>
      </c>
      <c r="H13" s="34">
        <f t="shared" ref="H13:H14" si="3">IFERROR(IF(T13="Error",0,ROUND(F13*G13,2)),0)</f>
        <v>0</v>
      </c>
      <c r="I13" s="32">
        <v>0</v>
      </c>
      <c r="J13" s="33">
        <f t="shared" ref="J13:J14" si="4">IF(T13="Error",0,INDEX(Rates,MATCH(E13,CountryALL,0),MATCH($I$11,Category,0)))</f>
        <v>0</v>
      </c>
      <c r="K13" s="34">
        <f t="shared" ref="K13:K14" si="5">IFERROR(IF(T13="Error",0,ROUND(I13*J13,2)),0)</f>
        <v>0</v>
      </c>
      <c r="L13" s="32">
        <v>0</v>
      </c>
      <c r="M13" s="33">
        <f t="shared" ref="M13:M14" si="6">IF(T13="Error",0,INDEX(Rates,MATCH(E13,CountryALL,0),MATCH($L$11,Category,0)))</f>
        <v>0</v>
      </c>
      <c r="N13" s="34">
        <f t="shared" ref="N13:N14" si="7">IFERROR(IF(T13="Error",0,ROUND(L13*M13,2)),0)</f>
        <v>0</v>
      </c>
      <c r="O13" s="32">
        <v>0</v>
      </c>
      <c r="P13" s="33">
        <f t="shared" ref="P13:P14" si="8">IF(T13="Error",0,INDEX(Rates,MATCH(E13,CountryALL,0),MATCH($O$11,Category,0)))</f>
        <v>0</v>
      </c>
      <c r="Q13" s="34">
        <f t="shared" ref="Q13:Q14" si="9">IFERROR(IF(T13="Error",0,ROUND(O13*P13,2)),0)</f>
        <v>0</v>
      </c>
      <c r="R13" s="35">
        <f t="shared" ref="R13:R14" si="10">IF(T13="Error",0,F13+I13+L13+O13)</f>
        <v>0</v>
      </c>
      <c r="S13" s="36">
        <f t="shared" ref="S13:S14" si="11">IF(T13="Error",0,H13+K13+N13+Q13)</f>
        <v>0</v>
      </c>
      <c r="T13" s="37" t="str">
        <f t="shared" ref="T13:T14" si="12">IF(OR(COUNTIF(WorkPackage,B13)=0,COUNTIF(PartnerN°,C13)=0,D13="",COUNTIF(CountryALL,E13)=0,ISNUMBER(F13)=FALSE,ISNUMBER(I13)=FALSE,ISNUMBER(L13)=FALSE,ISNUMBER(O13)=FALSE,IF(ISNUMBER(F13)=TRUE,F13=INT(F13*10)/10=FALSE),IF(ISNUMBER(I13)=TRUE,I13=INT(I13*10)/10=FALSE),IF(ISNUMBER(L13)=TRUE,L13=INT(L13*10)/10=FALSE),IF(ISNUMBER(O13)=TRUE,O13=INT(O13*10)/10=FALSE)),"Error","")</f>
        <v>Error</v>
      </c>
    </row>
    <row r="14" spans="2:20" s="38" customFormat="1" x14ac:dyDescent="0.25">
      <c r="B14" s="18"/>
      <c r="C14" s="23"/>
      <c r="D14" s="46" t="str">
        <f t="shared" si="0"/>
        <v/>
      </c>
      <c r="E14" s="46" t="str">
        <f t="shared" si="1"/>
        <v/>
      </c>
      <c r="F14" s="32">
        <v>0</v>
      </c>
      <c r="G14" s="33">
        <f t="shared" si="2"/>
        <v>0</v>
      </c>
      <c r="H14" s="34">
        <f t="shared" si="3"/>
        <v>0</v>
      </c>
      <c r="I14" s="32">
        <v>0</v>
      </c>
      <c r="J14" s="33">
        <f t="shared" si="4"/>
        <v>0</v>
      </c>
      <c r="K14" s="34">
        <f t="shared" si="5"/>
        <v>0</v>
      </c>
      <c r="L14" s="32">
        <v>0</v>
      </c>
      <c r="M14" s="33">
        <f t="shared" si="6"/>
        <v>0</v>
      </c>
      <c r="N14" s="34">
        <f t="shared" si="7"/>
        <v>0</v>
      </c>
      <c r="O14" s="32">
        <v>0</v>
      </c>
      <c r="P14" s="33">
        <f t="shared" si="8"/>
        <v>0</v>
      </c>
      <c r="Q14" s="34">
        <f t="shared" si="9"/>
        <v>0</v>
      </c>
      <c r="R14" s="35">
        <f t="shared" si="10"/>
        <v>0</v>
      </c>
      <c r="S14" s="36">
        <f t="shared" si="11"/>
        <v>0</v>
      </c>
      <c r="T14" s="37" t="str">
        <f t="shared" si="12"/>
        <v>Error</v>
      </c>
    </row>
  </sheetData>
  <sheetProtection password="E359" sheet="1" objects="1" scenarios="1" selectLockedCells="1"/>
  <dataConsolidate/>
  <mergeCells count="21">
    <mergeCell ref="R11:R12"/>
    <mergeCell ref="F4:T9"/>
    <mergeCell ref="B10:T10"/>
    <mergeCell ref="B3:T3"/>
    <mergeCell ref="T11:T12"/>
    <mergeCell ref="B2:T2"/>
    <mergeCell ref="S11:S12"/>
    <mergeCell ref="F11:H11"/>
    <mergeCell ref="I11:K11"/>
    <mergeCell ref="L11:N11"/>
    <mergeCell ref="O11:Q11"/>
    <mergeCell ref="B11:B12"/>
    <mergeCell ref="E11:E12"/>
    <mergeCell ref="D11:D12"/>
    <mergeCell ref="C11:C12"/>
    <mergeCell ref="B8:C8"/>
    <mergeCell ref="B7:C7"/>
    <mergeCell ref="B6:C6"/>
    <mergeCell ref="B5:C5"/>
    <mergeCell ref="B4:C4"/>
    <mergeCell ref="B9:C9"/>
  </mergeCells>
  <conditionalFormatting sqref="T13:T14">
    <cfRule type="containsText" dxfId="71" priority="927" operator="containsText" text="Error">
      <formula>NOT(ISERROR(SEARCH("Error",T13)))</formula>
    </cfRule>
  </conditionalFormatting>
  <conditionalFormatting sqref="D13:E14">
    <cfRule type="containsBlanks" dxfId="70" priority="923">
      <formula>LEN(TRIM(D13))=0</formula>
    </cfRule>
  </conditionalFormatting>
  <conditionalFormatting sqref="F14 I14 L14 O14">
    <cfRule type="expression" dxfId="69" priority="294">
      <formula>ISNUMBER(F14)=FALSE</formula>
    </cfRule>
  </conditionalFormatting>
  <conditionalFormatting sqref="F13 I13 L13 O13">
    <cfRule type="expression" dxfId="68" priority="293">
      <formula>ISNUMBER(F13)=FALSE</formula>
    </cfRule>
  </conditionalFormatting>
  <conditionalFormatting sqref="B13:C13">
    <cfRule type="containsBlanks" dxfId="67" priority="286">
      <formula>LEN(TRIM(B13))=0</formula>
    </cfRule>
  </conditionalFormatting>
  <conditionalFormatting sqref="B14:C14">
    <cfRule type="containsBlanks" dxfId="66" priority="285">
      <formula>LEN(TRIM(B14))=0</formula>
    </cfRule>
  </conditionalFormatting>
  <dataValidations count="4">
    <dataValidation allowBlank="1" showInputMessage="1" errorTitle="Warning: Max Ceilings exceeded" error="Please be aware that this exceed the &quot;Ceilings&quot; for the maximum amounts for staff cost by country" sqref="M13:M14 J13:J14 P13:P14 G13:G14"/>
    <dataValidation type="custom" allowBlank="1" showInputMessage="1" showErrorMessage="1" error="Format error (1 decimal only)" prompt="Please encode number of days - 1 decimal only" sqref="F13:F14 I13:I14 O13:O14 L13:L14">
      <formula1>F13=INT(F13*10)/10</formula1>
    </dataValidation>
    <dataValidation type="list" allowBlank="1" showInputMessage="1" showErrorMessage="1" error="Click arrow to select Work Package" prompt="Click arrow to select Work Package" sqref="B13:B14">
      <formula1>WorkPackage</formula1>
    </dataValidation>
    <dataValidation type="list" allowBlank="1" showInputMessage="1" showErrorMessage="1" error="Click arrow to select Partner N°" prompt="Click arrow to select Partner N°" sqref="C13:C14">
      <formula1>PartnerN°</formula1>
    </dataValidation>
  </dataValidations>
  <printOptions horizontalCentered="1"/>
  <pageMargins left="0.23622047244094491" right="0.23622047244094491" top="0.39370078740157483" bottom="0.74803149606299213" header="0.31496062992125984" footer="0.31496062992125984"/>
  <pageSetup paperSize="9" scale="31" fitToHeight="0" orientation="landscape" r:id="rId1"/>
  <headerFooter>
    <oddFooter xml:space="preserve">&amp;CPage &amp;P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225" r:id="rId4" name="Button 1">
              <controlPr defaultSize="0" print="0" autoFill="0" autoPict="0" macro="[0]!AddRow">
                <anchor moveWithCells="1" sizeWithCells="1">
                  <from>
                    <xdr:col>1</xdr:col>
                    <xdr:colOff>76200</xdr:colOff>
                    <xdr:row>1</xdr:row>
                    <xdr:rowOff>85725</xdr:rowOff>
                  </from>
                  <to>
                    <xdr:col>1</xdr:col>
                    <xdr:colOff>1876425</xdr:colOff>
                    <xdr:row>1</xdr:row>
                    <xdr:rowOff>447675</xdr:rowOff>
                  </to>
                </anchor>
              </controlPr>
            </control>
          </mc:Choice>
        </mc:AlternateContent>
        <mc:AlternateContent xmlns:mc="http://schemas.openxmlformats.org/markup-compatibility/2006">
          <mc:Choice Requires="x14">
            <control shapeId="3226" r:id="rId5" name="Button 2">
              <controlPr defaultSize="0" print="0" autoFill="0" autoPict="0" macro="[0]!DeleteRow">
                <anchor moveWithCells="1" sizeWithCells="1">
                  <from>
                    <xdr:col>1</xdr:col>
                    <xdr:colOff>1943100</xdr:colOff>
                    <xdr:row>1</xdr:row>
                    <xdr:rowOff>85725</xdr:rowOff>
                  </from>
                  <to>
                    <xdr:col>3</xdr:col>
                    <xdr:colOff>171450</xdr:colOff>
                    <xdr:row>1</xdr:row>
                    <xdr:rowOff>447675</xdr:rowOff>
                  </to>
                </anchor>
              </controlPr>
            </control>
          </mc:Choice>
        </mc:AlternateContent>
        <mc:AlternateContent xmlns:mc="http://schemas.openxmlformats.org/markup-compatibility/2006">
          <mc:Choice Requires="x14">
            <control shapeId="3235" r:id="rId6" name="Button 2">
              <controlPr defaultSize="0" print="0" autoFill="0" autoPict="0" macro="[0]!DuplicateRow">
                <anchor moveWithCells="1" sizeWithCells="1">
                  <from>
                    <xdr:col>3</xdr:col>
                    <xdr:colOff>238125</xdr:colOff>
                    <xdr:row>1</xdr:row>
                    <xdr:rowOff>85725</xdr:rowOff>
                  </from>
                  <to>
                    <xdr:col>3</xdr:col>
                    <xdr:colOff>2038350</xdr:colOff>
                    <xdr:row>1</xdr:row>
                    <xdr:rowOff>447675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39997558519241921"/>
    <pageSetUpPr fitToPage="1"/>
  </sheetPr>
  <dimension ref="B1:R19"/>
  <sheetViews>
    <sheetView showGridLines="0" zoomScale="70" zoomScaleNormal="70" zoomScaleSheetLayoutView="55" workbookViewId="0">
      <pane ySplit="13" topLeftCell="A14" activePane="bottomLeft" state="frozen"/>
      <selection pane="bottomLeft" activeCell="B14" sqref="B14"/>
    </sheetView>
  </sheetViews>
  <sheetFormatPr defaultColWidth="9.140625" defaultRowHeight="18" x14ac:dyDescent="0.25"/>
  <cols>
    <col min="1" max="1" width="1.7109375" style="1" customWidth="1"/>
    <col min="2" max="2" width="42.7109375" style="1" customWidth="1"/>
    <col min="3" max="3" width="10.7109375" style="1" customWidth="1"/>
    <col min="4" max="5" width="50.7109375" style="1" customWidth="1"/>
    <col min="6" max="6" width="30.7109375" style="1" customWidth="1"/>
    <col min="7" max="7" width="15.7109375" style="1" customWidth="1"/>
    <col min="8" max="8" width="14.28515625" style="1" customWidth="1"/>
    <col min="9" max="9" width="30.7109375" style="1" customWidth="1"/>
    <col min="10" max="10" width="24.7109375" style="1" bestFit="1" customWidth="1"/>
    <col min="11" max="11" width="17.140625" style="1" customWidth="1"/>
    <col min="12" max="12" width="40.7109375" style="1" customWidth="1"/>
    <col min="13" max="16" width="22.28515625" style="1" customWidth="1"/>
    <col min="17" max="17" width="22" style="1" customWidth="1"/>
    <col min="18" max="18" width="11.7109375" style="1" bestFit="1" customWidth="1"/>
    <col min="19" max="19" width="1.7109375" style="1" customWidth="1"/>
    <col min="20" max="16384" width="9.140625" style="1"/>
  </cols>
  <sheetData>
    <row r="1" spans="2:18" ht="8.1" customHeight="1" x14ac:dyDescent="0.25"/>
    <row r="2" spans="2:18" s="24" customFormat="1" ht="39.950000000000003" customHeight="1" x14ac:dyDescent="0.25">
      <c r="B2" s="157" t="s">
        <v>183</v>
      </c>
      <c r="C2" s="157"/>
      <c r="D2" s="157"/>
      <c r="E2" s="157"/>
      <c r="F2" s="157"/>
      <c r="G2" s="157"/>
      <c r="H2" s="157"/>
      <c r="I2" s="157"/>
      <c r="J2" s="157"/>
      <c r="K2" s="157"/>
      <c r="L2" s="157"/>
      <c r="M2" s="157"/>
      <c r="N2" s="157"/>
      <c r="O2" s="157"/>
      <c r="P2" s="157"/>
      <c r="Q2" s="157"/>
      <c r="R2" s="157"/>
    </row>
    <row r="3" spans="2:18" s="24" customFormat="1" ht="8.1" customHeight="1" x14ac:dyDescent="0.25">
      <c r="B3" s="151"/>
      <c r="C3" s="152"/>
      <c r="D3" s="152"/>
      <c r="E3" s="152"/>
      <c r="F3" s="152"/>
      <c r="G3" s="152"/>
      <c r="H3" s="152"/>
      <c r="I3" s="152"/>
      <c r="J3" s="152"/>
      <c r="K3" s="152"/>
      <c r="L3" s="152"/>
      <c r="M3" s="152"/>
      <c r="N3" s="152"/>
      <c r="O3" s="152"/>
      <c r="P3" s="152"/>
      <c r="Q3" s="152"/>
      <c r="R3" s="153"/>
    </row>
    <row r="4" spans="2:18" s="24" customFormat="1" ht="20.100000000000001" customHeight="1" x14ac:dyDescent="0.25">
      <c r="B4" s="166" t="s">
        <v>304</v>
      </c>
      <c r="C4" s="167"/>
      <c r="D4" s="55">
        <f>SUMIF(G:G,"Student",O:O)</f>
        <v>0</v>
      </c>
      <c r="E4" s="181">
        <f>D4+D5</f>
        <v>0</v>
      </c>
      <c r="F4" s="162">
        <f>SUMIFS(H:H,G:G,"Student",R:R,"&lt;&gt;Error")</f>
        <v>0</v>
      </c>
      <c r="G4" s="53"/>
      <c r="L4" s="154" t="s">
        <v>348</v>
      </c>
      <c r="M4" s="155"/>
      <c r="N4" s="156"/>
      <c r="O4" s="103"/>
      <c r="P4" s="103"/>
      <c r="Q4" s="103"/>
      <c r="R4" s="84"/>
    </row>
    <row r="5" spans="2:18" s="24" customFormat="1" ht="20.100000000000001" customHeight="1" x14ac:dyDescent="0.25">
      <c r="B5" s="164" t="s">
        <v>305</v>
      </c>
      <c r="C5" s="165"/>
      <c r="D5" s="56">
        <f>SUMIF(G:G,"Student",P:P)</f>
        <v>0</v>
      </c>
      <c r="E5" s="182"/>
      <c r="F5" s="163"/>
      <c r="G5" s="53"/>
      <c r="H5" s="54"/>
      <c r="I5" s="54"/>
      <c r="J5" s="54"/>
      <c r="L5" s="168" t="s">
        <v>356</v>
      </c>
      <c r="M5" s="169"/>
      <c r="N5" s="170"/>
      <c r="O5" s="54"/>
      <c r="P5" s="54"/>
      <c r="Q5" s="54"/>
      <c r="R5" s="84"/>
    </row>
    <row r="6" spans="2:18" s="24" customFormat="1" ht="20.100000000000001" customHeight="1" x14ac:dyDescent="0.25">
      <c r="B6" s="166" t="s">
        <v>306</v>
      </c>
      <c r="C6" s="167"/>
      <c r="D6" s="55">
        <f>SUMIF(G:G,"Staff",O:O)</f>
        <v>0</v>
      </c>
      <c r="E6" s="179">
        <f>D6+D7</f>
        <v>0</v>
      </c>
      <c r="F6" s="160">
        <f>SUMIFS(H:H,G:G,"Staff",R:R,"&lt;&gt;Error")</f>
        <v>0</v>
      </c>
      <c r="G6" s="53"/>
      <c r="L6" s="171"/>
      <c r="M6" s="172"/>
      <c r="N6" s="173"/>
      <c r="R6" s="84"/>
    </row>
    <row r="7" spans="2:18" s="24" customFormat="1" ht="20.100000000000001" customHeight="1" x14ac:dyDescent="0.25">
      <c r="B7" s="164" t="s">
        <v>307</v>
      </c>
      <c r="C7" s="165"/>
      <c r="D7" s="56">
        <f>SUMIF(G:G,"Staff",P:P)</f>
        <v>0</v>
      </c>
      <c r="E7" s="180"/>
      <c r="F7" s="161"/>
      <c r="G7" s="53"/>
      <c r="L7" s="171"/>
      <c r="M7" s="172"/>
      <c r="N7" s="173"/>
      <c r="R7" s="84"/>
    </row>
    <row r="8" spans="2:18" s="24" customFormat="1" ht="20.100000000000001" customHeight="1" x14ac:dyDescent="0.25">
      <c r="B8" s="166" t="s">
        <v>308</v>
      </c>
      <c r="C8" s="167"/>
      <c r="D8" s="55">
        <f>SUM(O:O)</f>
        <v>0</v>
      </c>
      <c r="E8" s="177">
        <f>D8+D9</f>
        <v>0</v>
      </c>
      <c r="F8" s="158">
        <f>F4+F6</f>
        <v>0</v>
      </c>
      <c r="G8" s="53"/>
      <c r="L8" s="171"/>
      <c r="M8" s="172"/>
      <c r="N8" s="173"/>
      <c r="R8" s="84"/>
    </row>
    <row r="9" spans="2:18" s="24" customFormat="1" ht="20.100000000000001" customHeight="1" x14ac:dyDescent="0.25">
      <c r="B9" s="164" t="s">
        <v>309</v>
      </c>
      <c r="C9" s="165"/>
      <c r="D9" s="56">
        <f>SUM(P:P)</f>
        <v>0</v>
      </c>
      <c r="E9" s="178"/>
      <c r="F9" s="159"/>
      <c r="G9" s="53"/>
      <c r="L9" s="171"/>
      <c r="M9" s="172"/>
      <c r="N9" s="173"/>
      <c r="R9" s="84"/>
    </row>
    <row r="10" spans="2:18" s="24" customFormat="1" x14ac:dyDescent="0.25">
      <c r="B10" s="164" t="s">
        <v>347</v>
      </c>
      <c r="C10" s="165"/>
      <c r="D10" s="56">
        <f>SUM(N:N)</f>
        <v>0</v>
      </c>
      <c r="L10" s="171"/>
      <c r="M10" s="172"/>
      <c r="N10" s="173"/>
      <c r="R10" s="107"/>
    </row>
    <row r="11" spans="2:18" s="49" customFormat="1" ht="33.75" customHeight="1" x14ac:dyDescent="0.25">
      <c r="B11" s="98"/>
      <c r="C11" s="97"/>
      <c r="D11" s="97"/>
      <c r="E11" s="97"/>
      <c r="F11" s="97"/>
      <c r="G11" s="97"/>
      <c r="H11" s="97"/>
      <c r="I11" s="97"/>
      <c r="J11" s="97"/>
      <c r="K11" s="97"/>
      <c r="L11" s="174"/>
      <c r="M11" s="175"/>
      <c r="N11" s="176"/>
      <c r="O11" s="97"/>
      <c r="P11" s="97"/>
      <c r="Q11" s="97"/>
      <c r="R11" s="99"/>
    </row>
    <row r="12" spans="2:18" ht="75" customHeight="1" x14ac:dyDescent="0.25">
      <c r="B12" s="101" t="s">
        <v>162</v>
      </c>
      <c r="C12" s="101" t="s">
        <v>147</v>
      </c>
      <c r="D12" s="101" t="s">
        <v>216</v>
      </c>
      <c r="E12" s="101" t="s">
        <v>217</v>
      </c>
      <c r="F12" s="96" t="s">
        <v>223</v>
      </c>
      <c r="G12" s="101" t="s">
        <v>214</v>
      </c>
      <c r="H12" s="101" t="s">
        <v>213</v>
      </c>
      <c r="I12" s="100" t="s">
        <v>224</v>
      </c>
      <c r="J12" s="96" t="s">
        <v>212</v>
      </c>
      <c r="K12" s="101" t="s">
        <v>209</v>
      </c>
      <c r="L12" s="31" t="s">
        <v>357</v>
      </c>
      <c r="M12" s="101" t="s">
        <v>346</v>
      </c>
      <c r="N12" s="101" t="s">
        <v>347</v>
      </c>
      <c r="O12" s="31" t="s">
        <v>345</v>
      </c>
      <c r="P12" s="101" t="s">
        <v>175</v>
      </c>
      <c r="Q12" s="101" t="s">
        <v>163</v>
      </c>
      <c r="R12" s="101" t="s">
        <v>218</v>
      </c>
    </row>
    <row r="13" spans="2:18" s="38" customFormat="1" hidden="1" x14ac:dyDescent="0.25">
      <c r="B13" s="18"/>
      <c r="C13" s="23"/>
      <c r="D13" s="46" t="str">
        <f t="shared" ref="D13:D14" si="0">IFERROR(IF(VLOOKUP(C13,PartnerN°Ref,2,FALSE)=0,"",VLOOKUP(C13,PartnerN°Ref,2,FALSE)),"")</f>
        <v/>
      </c>
      <c r="E13" s="46" t="str">
        <f t="shared" ref="E13:E14" si="1">IFERROR(IF(OR(VLOOKUP(C13,PartnerN°Ref,4,FALSE)="Country not found",VLOOKUP(C13,PartnerN°Ref,3,FALSE)=0),"",VLOOKUP(C13,PartnerN°Ref,3,FALSE)),"")</f>
        <v/>
      </c>
      <c r="F13" s="22"/>
      <c r="G13" s="85"/>
      <c r="H13" s="86">
        <v>0</v>
      </c>
      <c r="I13" s="22"/>
      <c r="J13" s="18"/>
      <c r="K13" s="86"/>
      <c r="L13" s="105"/>
      <c r="M13" s="106"/>
      <c r="N13" s="41">
        <f>IF(AND(M13&gt;0,L13&lt;&gt;""),IF(M13&gt;(ROUND( (ROUND(ROUND(H13,0)*(VLOOKUP(J13,TravelCosts,2,FALSE)),2))/0.65,2)),ROUND(M13*0.8,2),"covered by unit cost"),0)</f>
        <v>0</v>
      </c>
      <c r="O13" s="41">
        <f>IF(OR(AND(L13&lt;&gt;"",M13&gt;0,ISNUMBER(N13)),R13="Error"),0,ROUND(ROUND(H13,0)*(VLOOKUP(J13,TravelCosts,2,FALSE)),2))</f>
        <v>0</v>
      </c>
      <c r="P13" s="41">
        <f>IF(R13="Error",0,IF(AND(G13="Staff",K13&gt;0,K13&lt;15),(120*K13)*H13,IF(AND(G13="Staff",K13&gt;14,K13&lt;61),(1680+((K13-14)*70))*H13,IF(AND(G13="Staff",K13&gt;60,K13&lt;91),(4900+((K13-60)*50))*H13,IF(AND(G13="Student",K13&gt;0,K13&lt;15),(55*K13)*H13,IF(AND(G13="Student",K13&gt;14,K13&lt;91),(770+((K13-14)*40))*H13,0))))))</f>
        <v>0</v>
      </c>
      <c r="Q13" s="42">
        <f>IFERROR(N13+O13+P13,O13+P13)</f>
        <v>0</v>
      </c>
      <c r="R13" s="104" t="str">
        <f>IF(OR(COUNTIF(WorkPackage,B13)=0,COUNTIF(PartnerN°,C13)=0,D13="",COUNTIF(CountryALL,E13)=0,F13="",COUNTIF(Category2,G13)=0,ISNUMBER(H13)=FALSE,H13&lt;=0,I13="",COUNTIF(TravelBands,J13)=0,ISNUMBER(K13)=FALSE,OR(K13&lt;0,K13&gt;90),IF(ISNUMBER(H13)=TRUE,H13=INT(H13*1)/1=FALSE),IF(ISNUMBER(K13)=TRUE,K13=INT(K13*1)/1=FALSE),AND(L13&lt;&gt;"",M13=0),AND(L13="",M13&gt;0),ISNUMBER(N13)=FALSE ),"Error","")</f>
        <v>Error</v>
      </c>
    </row>
    <row r="14" spans="2:18" s="38" customFormat="1" x14ac:dyDescent="0.25">
      <c r="B14" s="18"/>
      <c r="C14" s="23"/>
      <c r="D14" s="46" t="str">
        <f t="shared" si="0"/>
        <v/>
      </c>
      <c r="E14" s="46" t="str">
        <f t="shared" si="1"/>
        <v/>
      </c>
      <c r="F14" s="22"/>
      <c r="G14" s="85"/>
      <c r="H14" s="86"/>
      <c r="I14" s="22"/>
      <c r="J14" s="18"/>
      <c r="K14" s="86"/>
      <c r="L14" s="105"/>
      <c r="M14" s="106"/>
      <c r="N14" s="41">
        <f>IF(AND(M14&gt;0,L14&lt;&gt;""),IF(M14&gt;(ROUND( (ROUND(ROUND(H14,0)*(VLOOKUP(J14,TravelCosts,2,FALSE)),2))/0.65,2)),ROUND(M14*0.8,2),"covered by unit cost"),0)</f>
        <v>0</v>
      </c>
      <c r="O14" s="41">
        <f>IF(OR(AND(L14&lt;&gt;"",M14&gt;0,ISNUMBER(N14)),R14="Error"),0,ROUND(ROUND(H14,0)*(VLOOKUP(J14,TravelCosts,2,FALSE)),2))</f>
        <v>0</v>
      </c>
      <c r="P14" s="41">
        <f>IF(R14="Error",0,IF(AND(G14="Staff",K14&gt;0,K14&lt;15),(120*K14)*H14,IF(AND(G14="Staff",K14&gt;14,K14&lt;61),(1680+((K14-14)*70))*H14,IF(AND(G14="Staff",K14&gt;60,K14&lt;91),(4900+((K14-60)*50))*H14,IF(AND(G14="Student",K14&gt;0,K14&lt;15),(55*K14)*H14,IF(AND(G14="Student",K14&gt;14,K14&lt;91),(770+((K14-14)*40))*H14,0))))))</f>
        <v>0</v>
      </c>
      <c r="Q14" s="42">
        <f>IFERROR(N14+O14+P14,O14+P14)</f>
        <v>0</v>
      </c>
      <c r="R14" s="104" t="str">
        <f>IF(OR(COUNTIF(WorkPackage,B14)=0,COUNTIF(PartnerN°,C14)=0,D14="",COUNTIF(CountryALL,E14)=0,F14="",COUNTIF(Category2,G14)=0,ISNUMBER(H14)=FALSE,H14&lt;=0,I14="",COUNTIF(TravelBands,J14)=0,ISNUMBER(K14)=FALSE,OR(K14&lt;0,K14&gt;90),IF(ISNUMBER(H14)=TRUE,H14=INT(H14*1)/1=FALSE),IF(ISNUMBER(K14)=TRUE,K14=INT(K14*1)/1=FALSE),AND(L14&lt;&gt;"",M14=0),AND(L14="",M14&gt;0),ISNUMBER(N14)=FALSE ),"Error","")</f>
        <v>Error</v>
      </c>
    </row>
    <row r="16" spans="2:18" x14ac:dyDescent="0.25">
      <c r="M16" s="109"/>
    </row>
    <row r="18" spans="12:15" x14ac:dyDescent="0.25">
      <c r="L18" s="108"/>
      <c r="M18" s="108"/>
    </row>
    <row r="19" spans="12:15" x14ac:dyDescent="0.25">
      <c r="M19" s="108"/>
      <c r="N19" s="108"/>
      <c r="O19" s="108"/>
    </row>
  </sheetData>
  <sheetProtection password="E359" sheet="1" objects="1" scenarios="1" selectLockedCells="1"/>
  <dataConsolidate/>
  <mergeCells count="17">
    <mergeCell ref="B10:C10"/>
    <mergeCell ref="L4:N4"/>
    <mergeCell ref="B2:R2"/>
    <mergeCell ref="F8:F9"/>
    <mergeCell ref="F6:F7"/>
    <mergeCell ref="F4:F5"/>
    <mergeCell ref="B9:C9"/>
    <mergeCell ref="B8:C8"/>
    <mergeCell ref="B7:C7"/>
    <mergeCell ref="L5:N11"/>
    <mergeCell ref="B3:R3"/>
    <mergeCell ref="E8:E9"/>
    <mergeCell ref="E6:E7"/>
    <mergeCell ref="E4:E5"/>
    <mergeCell ref="B6:C6"/>
    <mergeCell ref="B5:C5"/>
    <mergeCell ref="B4:C4"/>
  </mergeCells>
  <conditionalFormatting sqref="R14">
    <cfRule type="containsText" dxfId="65" priority="1461" operator="containsText" text="Error">
      <formula>NOT(ISERROR(SEARCH("Error",R14)))</formula>
    </cfRule>
  </conditionalFormatting>
  <conditionalFormatting sqref="D13:E14">
    <cfRule type="containsBlanks" dxfId="64" priority="1459">
      <formula>LEN(TRIM(D13))=0</formula>
    </cfRule>
  </conditionalFormatting>
  <conditionalFormatting sqref="O4:Q4">
    <cfRule type="cellIs" dxfId="63" priority="1207" operator="equal">
      <formula>"EXCEEDING 80% OF TOTAL TRAVEL COSTS"</formula>
    </cfRule>
  </conditionalFormatting>
  <conditionalFormatting sqref="H13 K13">
    <cfRule type="expression" dxfId="62" priority="1199">
      <formula>ISNUMBER(H13)=FALSE</formula>
    </cfRule>
  </conditionalFormatting>
  <conditionalFormatting sqref="F13:K13">
    <cfRule type="containsBlanks" dxfId="61" priority="124">
      <formula>LEN(TRIM(F13))=0</formula>
    </cfRule>
  </conditionalFormatting>
  <conditionalFormatting sqref="B13:C13">
    <cfRule type="containsBlanks" dxfId="60" priority="1191">
      <formula>LEN(TRIM(B13))=0</formula>
    </cfRule>
  </conditionalFormatting>
  <conditionalFormatting sqref="B14:C14">
    <cfRule type="containsBlanks" dxfId="59" priority="1190">
      <formula>LEN(TRIM(B14))=0</formula>
    </cfRule>
  </conditionalFormatting>
  <conditionalFormatting sqref="K13">
    <cfRule type="cellIs" dxfId="58" priority="119" operator="lessThan">
      <formula>0</formula>
    </cfRule>
    <cfRule type="cellIs" dxfId="57" priority="1204" operator="equal">
      <formula>0</formula>
    </cfRule>
  </conditionalFormatting>
  <conditionalFormatting sqref="H13">
    <cfRule type="cellIs" dxfId="56" priority="1195" operator="lessThanOrEqual">
      <formula>0</formula>
    </cfRule>
  </conditionalFormatting>
  <conditionalFormatting sqref="H14 K14">
    <cfRule type="expression" dxfId="55" priority="117">
      <formula>ISNUMBER(H14)=FALSE</formula>
    </cfRule>
  </conditionalFormatting>
  <conditionalFormatting sqref="F14:K14">
    <cfRule type="containsBlanks" dxfId="54" priority="115">
      <formula>LEN(TRIM(F14))=0</formula>
    </cfRule>
  </conditionalFormatting>
  <conditionalFormatting sqref="K14">
    <cfRule type="cellIs" dxfId="53" priority="114" operator="lessThan">
      <formula>0</formula>
    </cfRule>
    <cfRule type="cellIs" dxfId="52" priority="118" operator="equal">
      <formula>0</formula>
    </cfRule>
  </conditionalFormatting>
  <conditionalFormatting sqref="H14">
    <cfRule type="cellIs" dxfId="51" priority="116" operator="lessThanOrEqual">
      <formula>0</formula>
    </cfRule>
  </conditionalFormatting>
  <conditionalFormatting sqref="M14">
    <cfRule type="expression" dxfId="50" priority="97">
      <formula>AND(M14=0,L14&lt;&gt;"")</formula>
    </cfRule>
  </conditionalFormatting>
  <conditionalFormatting sqref="L14">
    <cfRule type="expression" dxfId="49" priority="99">
      <formula>AND(L14="",M14&gt;0)</formula>
    </cfRule>
  </conditionalFormatting>
  <conditionalFormatting sqref="L14:M14">
    <cfRule type="cellIs" dxfId="48" priority="100" operator="equal">
      <formula>0</formula>
    </cfRule>
  </conditionalFormatting>
  <conditionalFormatting sqref="M13">
    <cfRule type="expression" dxfId="47" priority="89">
      <formula>AND(M13=0,L13&lt;&gt;"")</formula>
    </cfRule>
  </conditionalFormatting>
  <conditionalFormatting sqref="L13">
    <cfRule type="expression" dxfId="46" priority="90">
      <formula>AND(L13="",M13&gt;0)</formula>
    </cfRule>
  </conditionalFormatting>
  <conditionalFormatting sqref="L13:M13">
    <cfRule type="cellIs" dxfId="45" priority="91" operator="equal">
      <formula>0</formula>
    </cfRule>
  </conditionalFormatting>
  <conditionalFormatting sqref="N14">
    <cfRule type="expression" dxfId="44" priority="77">
      <formula>ISNUMBER(N14)=FALSE</formula>
    </cfRule>
  </conditionalFormatting>
  <conditionalFormatting sqref="R13">
    <cfRule type="containsText" dxfId="43" priority="64" operator="containsText" text="Error">
      <formula>NOT(ISERROR(SEARCH("Error",R13)))</formula>
    </cfRule>
  </conditionalFormatting>
  <conditionalFormatting sqref="N13">
    <cfRule type="expression" dxfId="42" priority="63">
      <formula>ISNUMBER(N13)=FALSE</formula>
    </cfRule>
  </conditionalFormatting>
  <dataValidations xWindow="204" yWindow="443" count="11">
    <dataValidation allowBlank="1" showInputMessage="1" errorTitle="Warning: Max Ceilings exceeded" error="Please be aware that this exceed the &quot;Ceilings&quot; for the maximum amounts for staff cost by country" sqref="N13:O14"/>
    <dataValidation allowBlank="1" showInputMessage="1" showErrorMessage="1" error="Please encode City of Destination" prompt="Please encode City of Destination" sqref="I13:I14"/>
    <dataValidation type="whole" allowBlank="1" showInputMessage="1" showErrorMessage="1" error="Format error (whole number only)" prompt="Please encode number (whole number only)" sqref="H13:H14">
      <formula1>0</formula1>
      <formula2>50000</formula2>
    </dataValidation>
    <dataValidation allowBlank="1" showInputMessage="1" showErrorMessage="1" error="Please encode City of Departure" prompt="Please encode City of Departure" sqref="F13:F14"/>
    <dataValidation type="whole" allowBlank="1" showInputMessage="1" showErrorMessage="1" error="Please encode the number of days - Max 90 days for Student and Staff (whole number only)" prompt="Please encode the number of days - Max 90 days for Student and Staff (whole number only)" sqref="K13:K14">
      <formula1>0</formula1>
      <formula2>90</formula2>
    </dataValidation>
    <dataValidation type="list" allowBlank="1" showInputMessage="1" showErrorMessage="1" error="Click arrow to select Category" prompt="Click arrow to select Category" sqref="G13:G14">
      <formula1>Category2</formula1>
    </dataValidation>
    <dataValidation type="list" allowBlank="1" showInputMessage="1" showErrorMessage="1" error="Click arrow to select Work Package" prompt="Click arrow to select Work Package" sqref="B13:B14">
      <formula1>WorkPackage</formula1>
    </dataValidation>
    <dataValidation type="list" allowBlank="1" showInputMessage="1" showErrorMessage="1" error="Click arrow to select Distance" prompt="Click arrow to select Distance" sqref="J13:J14">
      <formula1>TravelBands</formula1>
    </dataValidation>
    <dataValidation type="list" allowBlank="1" showInputMessage="1" showErrorMessage="1" error="Click arrow to select Partner N°" prompt="Click arrow to select Partner N°" sqref="C13:C14">
      <formula1>PartnerN°</formula1>
    </dataValidation>
    <dataValidation type="list" allowBlank="1" showInputMessage="1" showErrorMessage="1" errorTitle="Select correct option" error="Please use the drop down menu to select the correct option" sqref="L13:L14">
      <formula1>Exceptional_costs</formula1>
    </dataValidation>
    <dataValidation type="decimal" operator="greaterThanOrEqual" allowBlank="1" showInputMessage="1" showErrorMessage="1" errorTitle="Warning: Cost must be number" error="Please enter a numeric value." sqref="M13:M14">
      <formula1>0</formula1>
    </dataValidation>
  </dataValidations>
  <printOptions horizontalCentered="1"/>
  <pageMargins left="0.23622047244094491" right="0.23622047244094491" top="0.39370078740157483" bottom="0.94488188976377963" header="0.31496062992125984" footer="0.31496062992125984"/>
  <pageSetup paperSize="9" scale="39" fitToHeight="0" orientation="landscape" r:id="rId1"/>
  <headerFooter>
    <oddFooter xml:space="preserve">&amp;CPage &amp;P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52" r:id="rId4" name="Button 3">
              <controlPr defaultSize="0" print="0" autoFill="0" autoPict="0" macro="[0]!Button3_Click">
                <anchor moveWithCells="1" sizeWithCells="1">
                  <from>
                    <xdr:col>3</xdr:col>
                    <xdr:colOff>2114550</xdr:colOff>
                    <xdr:row>1</xdr:row>
                    <xdr:rowOff>85725</xdr:rowOff>
                  </from>
                  <to>
                    <xdr:col>4</xdr:col>
                    <xdr:colOff>523875</xdr:colOff>
                    <xdr:row>1</xdr:row>
                    <xdr:rowOff>447675</xdr:rowOff>
                  </to>
                </anchor>
              </controlPr>
            </control>
          </mc:Choice>
        </mc:AlternateContent>
        <mc:AlternateContent xmlns:mc="http://schemas.openxmlformats.org/markup-compatibility/2006">
          <mc:Choice Requires="x14">
            <control shapeId="5164" r:id="rId5" name="Button 1">
              <controlPr defaultSize="0" print="0" autoFill="0" autoPict="0" macro="[0]!AddRow">
                <anchor moveWithCells="1" sizeWithCells="1">
                  <from>
                    <xdr:col>1</xdr:col>
                    <xdr:colOff>76200</xdr:colOff>
                    <xdr:row>1</xdr:row>
                    <xdr:rowOff>85725</xdr:rowOff>
                  </from>
                  <to>
                    <xdr:col>1</xdr:col>
                    <xdr:colOff>1876425</xdr:colOff>
                    <xdr:row>1</xdr:row>
                    <xdr:rowOff>447675</xdr:rowOff>
                  </to>
                </anchor>
              </controlPr>
            </control>
          </mc:Choice>
        </mc:AlternateContent>
        <mc:AlternateContent xmlns:mc="http://schemas.openxmlformats.org/markup-compatibility/2006">
          <mc:Choice Requires="x14">
            <control shapeId="5165" r:id="rId6" name="Button 2">
              <controlPr defaultSize="0" print="0" autoFill="0" autoPict="0" macro="[0]!DeleteRow">
                <anchor moveWithCells="1" sizeWithCells="1">
                  <from>
                    <xdr:col>1</xdr:col>
                    <xdr:colOff>1943100</xdr:colOff>
                    <xdr:row>1</xdr:row>
                    <xdr:rowOff>85725</xdr:rowOff>
                  </from>
                  <to>
                    <xdr:col>3</xdr:col>
                    <xdr:colOff>171450</xdr:colOff>
                    <xdr:row>1</xdr:row>
                    <xdr:rowOff>447675</xdr:rowOff>
                  </to>
                </anchor>
              </controlPr>
            </control>
          </mc:Choice>
        </mc:AlternateContent>
        <mc:AlternateContent xmlns:mc="http://schemas.openxmlformats.org/markup-compatibility/2006">
          <mc:Choice Requires="x14">
            <control shapeId="5166" r:id="rId7" name="Button 46">
              <controlPr defaultSize="0" print="0" autoFill="0" autoPict="0" macro="[0]!DuplicateRow">
                <anchor moveWithCells="1" sizeWithCells="1">
                  <from>
                    <xdr:col>3</xdr:col>
                    <xdr:colOff>238125</xdr:colOff>
                    <xdr:row>1</xdr:row>
                    <xdr:rowOff>85725</xdr:rowOff>
                  </from>
                  <to>
                    <xdr:col>3</xdr:col>
                    <xdr:colOff>2038350</xdr:colOff>
                    <xdr:row>1</xdr:row>
                    <xdr:rowOff>447675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3" tint="0.39997558519241921"/>
    <pageSetUpPr fitToPage="1"/>
  </sheetPr>
  <dimension ref="B1:I14"/>
  <sheetViews>
    <sheetView showGridLines="0" zoomScale="70" zoomScaleNormal="70" zoomScaleSheetLayoutView="55" workbookViewId="0">
      <pane ySplit="13" topLeftCell="A14" activePane="bottomLeft" state="frozen"/>
      <selection pane="bottomLeft" activeCell="B14" sqref="B14"/>
    </sheetView>
  </sheetViews>
  <sheetFormatPr defaultColWidth="9.140625" defaultRowHeight="18" x14ac:dyDescent="0.25"/>
  <cols>
    <col min="1" max="1" width="1.7109375" style="1" customWidth="1"/>
    <col min="2" max="2" width="42.7109375" style="1" customWidth="1"/>
    <col min="3" max="3" width="10.7109375" style="1" customWidth="1"/>
    <col min="4" max="5" width="50.7109375" style="1" customWidth="1"/>
    <col min="6" max="6" width="120.7109375" style="1" customWidth="1"/>
    <col min="7" max="8" width="20.7109375" style="1" customWidth="1"/>
    <col min="9" max="9" width="11.7109375" style="1" customWidth="1"/>
    <col min="10" max="10" width="1.7109375" style="1" customWidth="1"/>
    <col min="11" max="16384" width="9.140625" style="1"/>
  </cols>
  <sheetData>
    <row r="1" spans="2:9" ht="8.1" customHeight="1" x14ac:dyDescent="0.25">
      <c r="B1" s="183"/>
      <c r="C1" s="183"/>
      <c r="D1" s="183"/>
      <c r="E1" s="183"/>
      <c r="F1" s="183"/>
      <c r="G1" s="183"/>
      <c r="H1" s="183"/>
      <c r="I1" s="183"/>
    </row>
    <row r="2" spans="2:9" s="24" customFormat="1" ht="39.950000000000003" customHeight="1" x14ac:dyDescent="0.25">
      <c r="B2" s="157" t="s">
        <v>185</v>
      </c>
      <c r="C2" s="157"/>
      <c r="D2" s="157"/>
      <c r="E2" s="157"/>
      <c r="F2" s="157"/>
      <c r="G2" s="157"/>
      <c r="H2" s="157"/>
      <c r="I2" s="157"/>
    </row>
    <row r="3" spans="2:9" s="24" customFormat="1" ht="8.1" customHeight="1" x14ac:dyDescent="0.25">
      <c r="B3" s="151"/>
      <c r="C3" s="152"/>
      <c r="D3" s="152"/>
      <c r="E3" s="152"/>
      <c r="F3" s="152"/>
      <c r="G3" s="152"/>
      <c r="H3" s="152"/>
      <c r="I3" s="153"/>
    </row>
    <row r="4" spans="2:9" s="24" customFormat="1" ht="9.9499999999999993" customHeight="1" x14ac:dyDescent="0.25">
      <c r="B4" s="186" t="s">
        <v>184</v>
      </c>
      <c r="C4" s="189">
        <f>SUM(H:H)</f>
        <v>0</v>
      </c>
      <c r="D4" s="190"/>
      <c r="E4" s="147"/>
      <c r="F4" s="148"/>
      <c r="G4" s="148"/>
      <c r="H4" s="148"/>
      <c r="I4" s="149"/>
    </row>
    <row r="5" spans="2:9" s="24" customFormat="1" ht="9.9499999999999993" customHeight="1" x14ac:dyDescent="0.25">
      <c r="B5" s="187"/>
      <c r="C5" s="191"/>
      <c r="D5" s="192"/>
      <c r="E5" s="147"/>
      <c r="F5" s="148"/>
      <c r="G5" s="148"/>
      <c r="H5" s="148"/>
      <c r="I5" s="149"/>
    </row>
    <row r="6" spans="2:9" s="24" customFormat="1" ht="9.9499999999999993" customHeight="1" x14ac:dyDescent="0.25">
      <c r="B6" s="187"/>
      <c r="C6" s="191"/>
      <c r="D6" s="192"/>
      <c r="E6" s="147"/>
      <c r="F6" s="148"/>
      <c r="G6" s="148"/>
      <c r="H6" s="148"/>
      <c r="I6" s="149"/>
    </row>
    <row r="7" spans="2:9" s="24" customFormat="1" ht="9.9499999999999993" customHeight="1" x14ac:dyDescent="0.25">
      <c r="B7" s="187"/>
      <c r="C7" s="191"/>
      <c r="D7" s="192"/>
      <c r="E7" s="147"/>
      <c r="F7" s="148"/>
      <c r="G7" s="148"/>
      <c r="H7" s="148"/>
      <c r="I7" s="149"/>
    </row>
    <row r="8" spans="2:9" s="24" customFormat="1" ht="9.9499999999999993" customHeight="1" x14ac:dyDescent="0.25">
      <c r="B8" s="187"/>
      <c r="C8" s="191"/>
      <c r="D8" s="192"/>
      <c r="E8" s="147"/>
      <c r="F8" s="148"/>
      <c r="G8" s="148"/>
      <c r="H8" s="148"/>
      <c r="I8" s="149"/>
    </row>
    <row r="9" spans="2:9" s="24" customFormat="1" ht="9.9499999999999993" customHeight="1" x14ac:dyDescent="0.25">
      <c r="B9" s="188"/>
      <c r="C9" s="193"/>
      <c r="D9" s="194"/>
      <c r="E9" s="147"/>
      <c r="F9" s="148"/>
      <c r="G9" s="148"/>
      <c r="H9" s="148"/>
      <c r="I9" s="149"/>
    </row>
    <row r="10" spans="2:9" s="24" customFormat="1" ht="8.1" customHeight="1" x14ac:dyDescent="0.25">
      <c r="B10" s="143"/>
      <c r="C10" s="150"/>
      <c r="D10" s="150"/>
      <c r="E10" s="150"/>
      <c r="F10" s="150"/>
      <c r="G10" s="150"/>
      <c r="H10" s="150"/>
      <c r="I10" s="144"/>
    </row>
    <row r="11" spans="2:9" s="49" customFormat="1" ht="42" customHeight="1" x14ac:dyDescent="0.25">
      <c r="B11" s="133" t="s">
        <v>162</v>
      </c>
      <c r="C11" s="133" t="s">
        <v>147</v>
      </c>
      <c r="D11" s="133" t="s">
        <v>216</v>
      </c>
      <c r="E11" s="185" t="s">
        <v>217</v>
      </c>
      <c r="F11" s="135" t="s">
        <v>132</v>
      </c>
      <c r="G11" s="184" t="s">
        <v>165</v>
      </c>
      <c r="H11" s="184" t="s">
        <v>164</v>
      </c>
      <c r="I11" s="184" t="s">
        <v>218</v>
      </c>
    </row>
    <row r="12" spans="2:9" ht="23.85" customHeight="1" x14ac:dyDescent="0.25">
      <c r="B12" s="134"/>
      <c r="C12" s="134"/>
      <c r="D12" s="134"/>
      <c r="E12" s="135"/>
      <c r="F12" s="134"/>
      <c r="G12" s="134"/>
      <c r="H12" s="134"/>
      <c r="I12" s="134"/>
    </row>
    <row r="13" spans="2:9" s="38" customFormat="1" hidden="1" x14ac:dyDescent="0.25">
      <c r="B13" s="18"/>
      <c r="C13" s="23"/>
      <c r="D13" s="46" t="str">
        <f>IFERROR(IF(VLOOKUP(C13,PartnerN°Ref,2,FALSE)=0,"",VLOOKUP(C13,PartnerN°Ref,2,FALSE)),"")</f>
        <v/>
      </c>
      <c r="E13" s="46" t="str">
        <f>IFERROR(IF(OR(VLOOKUP(C13,PartnerN°Ref,4,FALSE)="Country not found",VLOOKUP(C13,PartnerN°Ref,3,FALSE)=0),"",VLOOKUP(C13,PartnerN°Ref,3,FALSE)),"")</f>
        <v/>
      </c>
      <c r="F13" s="22"/>
      <c r="G13" s="39">
        <v>0</v>
      </c>
      <c r="H13" s="40">
        <f>IF(I13="Error",0,ROUND(G13,2))</f>
        <v>0</v>
      </c>
      <c r="I13" s="37" t="str">
        <f>IF(OR(COUNTIF(WorkPackage,B13)=0,COUNTIF(PartnerN°,C13)=0,D13="",COUNTIF(CountryEligEquip,E13)=0,F13="",ISNUMBER(G13)=FALSE,IF(ISNUMBER(G13)=TRUE,G13=INT(G13*100)/100=FALSE)),"Error","")</f>
        <v>Error</v>
      </c>
    </row>
    <row r="14" spans="2:9" s="38" customFormat="1" x14ac:dyDescent="0.25">
      <c r="B14" s="18"/>
      <c r="C14" s="23"/>
      <c r="D14" s="46" t="str">
        <f>IFERROR(IF(VLOOKUP(C14,PartnerN°Ref,2,FALSE)=0,"",VLOOKUP(C14,PartnerN°Ref,2,FALSE)),"")</f>
        <v/>
      </c>
      <c r="E14" s="46" t="str">
        <f>IFERROR(IF(OR(VLOOKUP(C14,PartnerN°Ref,4,FALSE)="Country not found",VLOOKUP(C14,PartnerN°Ref,3,FALSE)=0),"",VLOOKUP(C14,PartnerN°Ref,3,FALSE)),"")</f>
        <v/>
      </c>
      <c r="F14" s="22"/>
      <c r="G14" s="39">
        <v>0</v>
      </c>
      <c r="H14" s="40">
        <f>IF(I14="Error",0,ROUND(G14,2))</f>
        <v>0</v>
      </c>
      <c r="I14" s="37" t="str">
        <f>IF(OR(COUNTIF(WorkPackage,B14)=0,COUNTIF(PartnerN°,C14)=0,D14="",COUNTIF(CountryEligEquip,E14)=0,F14="",ISNUMBER(G14)=FALSE,IF(ISNUMBER(G14)=TRUE,G14=INT(G14*100)/100=FALSE)),"Error","")</f>
        <v>Error</v>
      </c>
    </row>
  </sheetData>
  <sheetProtection password="E359" sheet="1" objects="1" scenarios="1" selectLockedCells="1"/>
  <dataConsolidate/>
  <mergeCells count="15">
    <mergeCell ref="B1:I1"/>
    <mergeCell ref="B3:I3"/>
    <mergeCell ref="B10:I10"/>
    <mergeCell ref="E4:I9"/>
    <mergeCell ref="I11:I12"/>
    <mergeCell ref="B2:I2"/>
    <mergeCell ref="H11:H12"/>
    <mergeCell ref="G11:G12"/>
    <mergeCell ref="F11:F12"/>
    <mergeCell ref="E11:E12"/>
    <mergeCell ref="B4:B9"/>
    <mergeCell ref="C4:D9"/>
    <mergeCell ref="D11:D12"/>
    <mergeCell ref="B11:B12"/>
    <mergeCell ref="C11:C12"/>
  </mergeCells>
  <conditionalFormatting sqref="I13:I14">
    <cfRule type="containsText" dxfId="41" priority="368" operator="containsText" text="Error">
      <formula>NOT(ISERROR(SEARCH("Error",I13)))</formula>
    </cfRule>
  </conditionalFormatting>
  <conditionalFormatting sqref="D13:E14">
    <cfRule type="containsBlanks" dxfId="40" priority="363">
      <formula>LEN(TRIM(D13))=0</formula>
    </cfRule>
  </conditionalFormatting>
  <conditionalFormatting sqref="E13">
    <cfRule type="expression" dxfId="39" priority="285">
      <formula>COUNTIF(CountryEligEquip,E13)=0</formula>
    </cfRule>
  </conditionalFormatting>
  <conditionalFormatting sqref="E14">
    <cfRule type="expression" dxfId="38" priority="286">
      <formula>COUNTIF(CountryEligEquip,E14)=0</formula>
    </cfRule>
  </conditionalFormatting>
  <conditionalFormatting sqref="G13">
    <cfRule type="cellIs" dxfId="37" priority="14" operator="lessThanOrEqual">
      <formula>0</formula>
    </cfRule>
  </conditionalFormatting>
  <conditionalFormatting sqref="F13:G13">
    <cfRule type="containsBlanks" dxfId="36" priority="11">
      <formula>LEN(TRIM(F13))=0</formula>
    </cfRule>
  </conditionalFormatting>
  <conditionalFormatting sqref="G14">
    <cfRule type="cellIs" dxfId="35" priority="10" operator="lessThanOrEqual">
      <formula>0</formula>
    </cfRule>
  </conditionalFormatting>
  <conditionalFormatting sqref="F14:G14">
    <cfRule type="containsBlanks" dxfId="34" priority="9">
      <formula>LEN(TRIM(F14))=0</formula>
    </cfRule>
  </conditionalFormatting>
  <conditionalFormatting sqref="B13:C13">
    <cfRule type="containsBlanks" dxfId="33" priority="8">
      <formula>LEN(TRIM(B13))=0</formula>
    </cfRule>
  </conditionalFormatting>
  <conditionalFormatting sqref="B14:C14">
    <cfRule type="containsBlanks" dxfId="32" priority="7">
      <formula>LEN(TRIM(B14))=0</formula>
    </cfRule>
  </conditionalFormatting>
  <dataValidations count="4">
    <dataValidation type="custom" allowBlank="1" showInputMessage="1" showErrorMessage="1" error="Format error (2 decimals only)" prompt="Please encode amount (2 decimals only)" sqref="G13:G14">
      <formula1>G13=INT(G13*100)/100</formula1>
    </dataValidation>
    <dataValidation allowBlank="1" showInputMessage="1" showErrorMessage="1" error="Please encode Nature, type and specifications" prompt="Please encode Nature, type and specifications" sqref="F13:F14"/>
    <dataValidation type="list" allowBlank="1" showInputMessage="1" showErrorMessage="1" error="Click arrow to select Work Package" prompt="Click arrow to select Work Package" sqref="B13:B14">
      <formula1>WorkPackage</formula1>
    </dataValidation>
    <dataValidation type="list" allowBlank="1" showInputMessage="1" showErrorMessage="1" error="Click arrow to select Partner N°" prompt="Click arrow to select Partner N°" sqref="C13:C14">
      <formula1>PartnerN°</formula1>
    </dataValidation>
  </dataValidations>
  <printOptions horizontalCentered="1"/>
  <pageMargins left="0.23622047244094491" right="0.23622047244094491" top="0.39370078740157483" bottom="0.94488188976377963" header="0.31496062992125984" footer="0.31496062992125984"/>
  <pageSetup paperSize="9" scale="43" fitToHeight="0" orientation="landscape" r:id="rId1"/>
  <headerFooter>
    <oddFooter xml:space="preserve">&amp;CPage &amp;P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25" r:id="rId4" name="Button 1">
              <controlPr defaultSize="0" print="0" autoFill="0" autoPict="0" macro="[0]!AddRow">
                <anchor moveWithCells="1" sizeWithCells="1">
                  <from>
                    <xdr:col>1</xdr:col>
                    <xdr:colOff>76200</xdr:colOff>
                    <xdr:row>1</xdr:row>
                    <xdr:rowOff>85725</xdr:rowOff>
                  </from>
                  <to>
                    <xdr:col>1</xdr:col>
                    <xdr:colOff>1876425</xdr:colOff>
                    <xdr:row>1</xdr:row>
                    <xdr:rowOff>447675</xdr:rowOff>
                  </to>
                </anchor>
              </controlPr>
            </control>
          </mc:Choice>
        </mc:AlternateContent>
        <mc:AlternateContent xmlns:mc="http://schemas.openxmlformats.org/markup-compatibility/2006">
          <mc:Choice Requires="x14">
            <control shapeId="8226" r:id="rId5" name="Button 2">
              <controlPr defaultSize="0" print="0" autoFill="0" autoPict="0" macro="[0]!DeleteRow">
                <anchor moveWithCells="1" sizeWithCells="1">
                  <from>
                    <xdr:col>1</xdr:col>
                    <xdr:colOff>1943100</xdr:colOff>
                    <xdr:row>1</xdr:row>
                    <xdr:rowOff>85725</xdr:rowOff>
                  </from>
                  <to>
                    <xdr:col>3</xdr:col>
                    <xdr:colOff>171450</xdr:colOff>
                    <xdr:row>1</xdr:row>
                    <xdr:rowOff>447675</xdr:rowOff>
                  </to>
                </anchor>
              </controlPr>
            </control>
          </mc:Choice>
        </mc:AlternateContent>
        <mc:AlternateContent xmlns:mc="http://schemas.openxmlformats.org/markup-compatibility/2006">
          <mc:Choice Requires="x14">
            <control shapeId="8227" r:id="rId6" name="Button 35">
              <controlPr defaultSize="0" print="0" autoFill="0" autoPict="0" macro="[0]!DuplicateRow">
                <anchor moveWithCells="1" sizeWithCells="1">
                  <from>
                    <xdr:col>3</xdr:col>
                    <xdr:colOff>238125</xdr:colOff>
                    <xdr:row>1</xdr:row>
                    <xdr:rowOff>85725</xdr:rowOff>
                  </from>
                  <to>
                    <xdr:col>3</xdr:col>
                    <xdr:colOff>2038350</xdr:colOff>
                    <xdr:row>1</xdr:row>
                    <xdr:rowOff>447675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3" tint="0.39997558519241921"/>
    <pageSetUpPr fitToPage="1"/>
  </sheetPr>
  <dimension ref="B1:I14"/>
  <sheetViews>
    <sheetView showGridLines="0" zoomScale="70" zoomScaleNormal="70" zoomScaleSheetLayoutView="55" workbookViewId="0">
      <pane ySplit="13" topLeftCell="A14" activePane="bottomLeft" state="frozen"/>
      <selection pane="bottomLeft" activeCell="B14" sqref="B14"/>
    </sheetView>
  </sheetViews>
  <sheetFormatPr defaultColWidth="9.140625" defaultRowHeight="18" x14ac:dyDescent="0.25"/>
  <cols>
    <col min="1" max="1" width="1.7109375" style="1" customWidth="1"/>
    <col min="2" max="2" width="42.7109375" style="1" customWidth="1"/>
    <col min="3" max="3" width="10.7109375" style="1" customWidth="1"/>
    <col min="4" max="5" width="50.7109375" style="1" customWidth="1"/>
    <col min="6" max="6" width="120.7109375" style="1" customWidth="1"/>
    <col min="7" max="8" width="20.7109375" style="1" customWidth="1"/>
    <col min="9" max="9" width="11.7109375" style="1" customWidth="1"/>
    <col min="10" max="10" width="1.7109375" style="1" customWidth="1"/>
    <col min="11" max="16384" width="9.140625" style="1"/>
  </cols>
  <sheetData>
    <row r="1" spans="2:9" ht="8.1" customHeight="1" x14ac:dyDescent="0.25">
      <c r="B1" s="183"/>
      <c r="C1" s="183"/>
      <c r="D1" s="183"/>
      <c r="E1" s="183"/>
      <c r="F1" s="183"/>
      <c r="G1" s="183"/>
      <c r="H1" s="183"/>
      <c r="I1" s="183"/>
    </row>
    <row r="2" spans="2:9" s="24" customFormat="1" ht="39.950000000000003" customHeight="1" x14ac:dyDescent="0.25">
      <c r="B2" s="157" t="s">
        <v>186</v>
      </c>
      <c r="C2" s="157"/>
      <c r="D2" s="157"/>
      <c r="E2" s="157"/>
      <c r="F2" s="157"/>
      <c r="G2" s="157"/>
      <c r="H2" s="157"/>
      <c r="I2" s="157"/>
    </row>
    <row r="3" spans="2:9" s="24" customFormat="1" ht="8.1" customHeight="1" x14ac:dyDescent="0.25">
      <c r="B3" s="151"/>
      <c r="C3" s="152"/>
      <c r="D3" s="152"/>
      <c r="E3" s="152"/>
      <c r="F3" s="152"/>
      <c r="G3" s="152"/>
      <c r="H3" s="152"/>
      <c r="I3" s="153"/>
    </row>
    <row r="4" spans="2:9" s="24" customFormat="1" ht="9.9499999999999993" customHeight="1" x14ac:dyDescent="0.25">
      <c r="B4" s="186" t="s">
        <v>184</v>
      </c>
      <c r="C4" s="189">
        <f>SUM(H:H)</f>
        <v>0</v>
      </c>
      <c r="D4" s="190"/>
      <c r="E4" s="147"/>
      <c r="F4" s="148"/>
      <c r="G4" s="148"/>
      <c r="H4" s="148"/>
      <c r="I4" s="149"/>
    </row>
    <row r="5" spans="2:9" s="24" customFormat="1" ht="9.9499999999999993" customHeight="1" x14ac:dyDescent="0.25">
      <c r="B5" s="187"/>
      <c r="C5" s="191"/>
      <c r="D5" s="192"/>
      <c r="E5" s="147"/>
      <c r="F5" s="148"/>
      <c r="G5" s="148"/>
      <c r="H5" s="148"/>
      <c r="I5" s="149"/>
    </row>
    <row r="6" spans="2:9" s="24" customFormat="1" ht="9.9499999999999993" customHeight="1" x14ac:dyDescent="0.25">
      <c r="B6" s="187"/>
      <c r="C6" s="191"/>
      <c r="D6" s="192"/>
      <c r="E6" s="147"/>
      <c r="F6" s="148"/>
      <c r="G6" s="148"/>
      <c r="H6" s="148"/>
      <c r="I6" s="149"/>
    </row>
    <row r="7" spans="2:9" s="24" customFormat="1" ht="9.9499999999999993" customHeight="1" x14ac:dyDescent="0.25">
      <c r="B7" s="187"/>
      <c r="C7" s="191"/>
      <c r="D7" s="192"/>
      <c r="E7" s="147"/>
      <c r="F7" s="148"/>
      <c r="G7" s="148"/>
      <c r="H7" s="148"/>
      <c r="I7" s="149"/>
    </row>
    <row r="8" spans="2:9" s="24" customFormat="1" ht="9.9499999999999993" customHeight="1" x14ac:dyDescent="0.25">
      <c r="B8" s="187"/>
      <c r="C8" s="191"/>
      <c r="D8" s="192"/>
      <c r="E8" s="147"/>
      <c r="F8" s="148"/>
      <c r="G8" s="148"/>
      <c r="H8" s="148"/>
      <c r="I8" s="149"/>
    </row>
    <row r="9" spans="2:9" s="24" customFormat="1" ht="9.9499999999999993" customHeight="1" x14ac:dyDescent="0.25">
      <c r="B9" s="188"/>
      <c r="C9" s="193"/>
      <c r="D9" s="194"/>
      <c r="E9" s="147"/>
      <c r="F9" s="148"/>
      <c r="G9" s="148"/>
      <c r="H9" s="148"/>
      <c r="I9" s="149"/>
    </row>
    <row r="10" spans="2:9" s="24" customFormat="1" ht="8.1" customHeight="1" x14ac:dyDescent="0.25">
      <c r="B10" s="143"/>
      <c r="C10" s="150"/>
      <c r="D10" s="150"/>
      <c r="E10" s="150"/>
      <c r="F10" s="150"/>
      <c r="G10" s="150"/>
      <c r="H10" s="150"/>
      <c r="I10" s="144"/>
    </row>
    <row r="11" spans="2:9" s="49" customFormat="1" ht="42" customHeight="1" x14ac:dyDescent="0.25">
      <c r="B11" s="133" t="s">
        <v>162</v>
      </c>
      <c r="C11" s="133" t="s">
        <v>147</v>
      </c>
      <c r="D11" s="133" t="s">
        <v>216</v>
      </c>
      <c r="E11" s="133" t="s">
        <v>217</v>
      </c>
      <c r="F11" s="135" t="s">
        <v>132</v>
      </c>
      <c r="G11" s="184" t="s">
        <v>165</v>
      </c>
      <c r="H11" s="184" t="s">
        <v>164</v>
      </c>
      <c r="I11" s="184" t="s">
        <v>218</v>
      </c>
    </row>
    <row r="12" spans="2:9" ht="23.85" customHeight="1" x14ac:dyDescent="0.25">
      <c r="B12" s="134"/>
      <c r="C12" s="134"/>
      <c r="D12" s="134"/>
      <c r="E12" s="134"/>
      <c r="F12" s="134"/>
      <c r="G12" s="134"/>
      <c r="H12" s="134"/>
      <c r="I12" s="134"/>
    </row>
    <row r="13" spans="2:9" s="38" customFormat="1" hidden="1" x14ac:dyDescent="0.25">
      <c r="B13" s="18"/>
      <c r="C13" s="23"/>
      <c r="D13" s="46" t="str">
        <f>IFERROR(IF(VLOOKUP(C13,PartnerN°Ref,2,FALSE)=0,"",VLOOKUP(C13,PartnerN°Ref,2,FALSE)),"")</f>
        <v/>
      </c>
      <c r="E13" s="46" t="str">
        <f>IFERROR(IF(OR(VLOOKUP(C13,PartnerN°Ref,4,FALSE)="Country not found",VLOOKUP(C13,PartnerN°Ref,3,FALSE)=0),"",VLOOKUP(C13,PartnerN°Ref,3,FALSE)),"")</f>
        <v/>
      </c>
      <c r="F13" s="22"/>
      <c r="G13" s="39">
        <v>0</v>
      </c>
      <c r="H13" s="40">
        <f>IF(I13="Error",0,ROUND(G13,2))</f>
        <v>0</v>
      </c>
      <c r="I13" s="37" t="str">
        <f>IF(OR(COUNTIF(WorkPackage,B13)=0,COUNTIF(PartnerN°,C13)=0,D13="",COUNTIF(CountryALL,E13)=0,F13="",ISNUMBER(G13)=FALSE,IF(ISNUMBER(G13)=TRUE,G13=INT(G13*100)/100=FALSE)),"Error","")</f>
        <v>Error</v>
      </c>
    </row>
    <row r="14" spans="2:9" s="38" customFormat="1" x14ac:dyDescent="0.25">
      <c r="B14" s="18"/>
      <c r="C14" s="23"/>
      <c r="D14" s="46" t="str">
        <f>IFERROR(IF(VLOOKUP(C14,PartnerN°Ref,2,FALSE)=0,"",VLOOKUP(C14,PartnerN°Ref,2,FALSE)),"")</f>
        <v/>
      </c>
      <c r="E14" s="46" t="str">
        <f>IFERROR(IF(OR(VLOOKUP(C14,PartnerN°Ref,4,FALSE)="Country not found",VLOOKUP(C14,PartnerN°Ref,3,FALSE)=0),"",VLOOKUP(C14,PartnerN°Ref,3,FALSE)),"")</f>
        <v/>
      </c>
      <c r="F14" s="22"/>
      <c r="G14" s="39">
        <v>0</v>
      </c>
      <c r="H14" s="40">
        <f>IF(I14="Error",0,ROUND(G14,2))</f>
        <v>0</v>
      </c>
      <c r="I14" s="37" t="str">
        <f>IF(OR(COUNTIF(WorkPackage,B14)=0,COUNTIF(PartnerN°,C14)=0,D14="",COUNTIF(CountryALL,E14)=0,F14="",ISNUMBER(G14)=FALSE,IF(ISNUMBER(G14)=TRUE,G14=INT(G14*100)/100=FALSE)),"Error","")</f>
        <v>Error</v>
      </c>
    </row>
  </sheetData>
  <sheetProtection password="E359" sheet="1" objects="1" scenarios="1" selectLockedCells="1"/>
  <dataConsolidate/>
  <mergeCells count="15">
    <mergeCell ref="B1:I1"/>
    <mergeCell ref="I11:I12"/>
    <mergeCell ref="B2:I2"/>
    <mergeCell ref="H11:H12"/>
    <mergeCell ref="B4:B9"/>
    <mergeCell ref="C4:D9"/>
    <mergeCell ref="B11:B12"/>
    <mergeCell ref="C11:C12"/>
    <mergeCell ref="D11:D12"/>
    <mergeCell ref="E11:E12"/>
    <mergeCell ref="F11:F12"/>
    <mergeCell ref="G11:G12"/>
    <mergeCell ref="E4:I9"/>
    <mergeCell ref="B3:I3"/>
    <mergeCell ref="B10:I10"/>
  </mergeCells>
  <conditionalFormatting sqref="I13:I14">
    <cfRule type="containsText" dxfId="31" priority="189" operator="containsText" text="Error">
      <formula>NOT(ISERROR(SEARCH("Error",I13)))</formula>
    </cfRule>
  </conditionalFormatting>
  <conditionalFormatting sqref="D13:E14">
    <cfRule type="containsBlanks" dxfId="30" priority="183">
      <formula>LEN(TRIM(D13))=0</formula>
    </cfRule>
  </conditionalFormatting>
  <conditionalFormatting sqref="G13">
    <cfRule type="cellIs" dxfId="29" priority="8" operator="lessThanOrEqual">
      <formula>0</formula>
    </cfRule>
  </conditionalFormatting>
  <conditionalFormatting sqref="F13:G13">
    <cfRule type="containsBlanks" dxfId="28" priority="5">
      <formula>LEN(TRIM(F13))=0</formula>
    </cfRule>
  </conditionalFormatting>
  <conditionalFormatting sqref="G14">
    <cfRule type="cellIs" dxfId="27" priority="4" operator="lessThanOrEqual">
      <formula>0</formula>
    </cfRule>
  </conditionalFormatting>
  <conditionalFormatting sqref="F14:G14">
    <cfRule type="containsBlanks" dxfId="26" priority="3">
      <formula>LEN(TRIM(F14))=0</formula>
    </cfRule>
  </conditionalFormatting>
  <conditionalFormatting sqref="B13:C13">
    <cfRule type="containsBlanks" dxfId="25" priority="2">
      <formula>LEN(TRIM(B13))=0</formula>
    </cfRule>
  </conditionalFormatting>
  <conditionalFormatting sqref="B14:C14">
    <cfRule type="containsBlanks" dxfId="24" priority="1">
      <formula>LEN(TRIM(B14))=0</formula>
    </cfRule>
  </conditionalFormatting>
  <dataValidations xWindow="126" yWindow="424" count="4">
    <dataValidation type="custom" allowBlank="1" showInputMessage="1" showErrorMessage="1" error="Format error (2 decimals only)" prompt="Please encode amount (2 decimals only)" sqref="G13:G14">
      <formula1>G13=INT(G13*100)/100</formula1>
    </dataValidation>
    <dataValidation allowBlank="1" showInputMessage="1" showErrorMessage="1" error="Please encode Nature, type and specifications" prompt="Please encode Nature, type and specifications" sqref="F13:F14"/>
    <dataValidation type="list" allowBlank="1" showInputMessage="1" showErrorMessage="1" error="Click arrow to select Work Package" prompt="Click arrow to select Work Package" sqref="B13:B14">
      <formula1>WorkPackage</formula1>
    </dataValidation>
    <dataValidation type="list" allowBlank="1" showInputMessage="1" showErrorMessage="1" error="Click arrow to select Partner N°" prompt="Click arrow to select Partner N°" sqref="C13:C14">
      <formula1>PartnerN°</formula1>
    </dataValidation>
  </dataValidations>
  <printOptions horizontalCentered="1"/>
  <pageMargins left="0.23622047244094491" right="0.23622047244094491" top="0.39370078740157483" bottom="0.94488188976377963" header="0.31496062992125984" footer="0.31496062992125984"/>
  <pageSetup paperSize="9" scale="43" fitToHeight="0" orientation="landscape" r:id="rId1"/>
  <headerFooter>
    <oddFooter xml:space="preserve">&amp;CPage &amp;P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42" r:id="rId4" name="Button 1">
              <controlPr defaultSize="0" print="0" autoFill="0" autoPict="0" macro="[0]!AddRow">
                <anchor moveWithCells="1" sizeWithCells="1">
                  <from>
                    <xdr:col>1</xdr:col>
                    <xdr:colOff>76200</xdr:colOff>
                    <xdr:row>1</xdr:row>
                    <xdr:rowOff>85725</xdr:rowOff>
                  </from>
                  <to>
                    <xdr:col>1</xdr:col>
                    <xdr:colOff>1876425</xdr:colOff>
                    <xdr:row>1</xdr:row>
                    <xdr:rowOff>447675</xdr:rowOff>
                  </to>
                </anchor>
              </controlPr>
            </control>
          </mc:Choice>
        </mc:AlternateContent>
        <mc:AlternateContent xmlns:mc="http://schemas.openxmlformats.org/markup-compatibility/2006">
          <mc:Choice Requires="x14">
            <control shapeId="34843" r:id="rId5" name="Button 2">
              <controlPr defaultSize="0" print="0" autoFill="0" autoPict="0" macro="[0]!DeleteRow">
                <anchor moveWithCells="1" sizeWithCells="1">
                  <from>
                    <xdr:col>1</xdr:col>
                    <xdr:colOff>1943100</xdr:colOff>
                    <xdr:row>1</xdr:row>
                    <xdr:rowOff>85725</xdr:rowOff>
                  </from>
                  <to>
                    <xdr:col>3</xdr:col>
                    <xdr:colOff>171450</xdr:colOff>
                    <xdr:row>1</xdr:row>
                    <xdr:rowOff>447675</xdr:rowOff>
                  </to>
                </anchor>
              </controlPr>
            </control>
          </mc:Choice>
        </mc:AlternateContent>
        <mc:AlternateContent xmlns:mc="http://schemas.openxmlformats.org/markup-compatibility/2006">
          <mc:Choice Requires="x14">
            <control shapeId="34844" r:id="rId6" name="Button 28">
              <controlPr defaultSize="0" print="0" autoFill="0" autoPict="0" macro="[0]!DuplicateRow">
                <anchor moveWithCells="1" sizeWithCells="1">
                  <from>
                    <xdr:col>3</xdr:col>
                    <xdr:colOff>238125</xdr:colOff>
                    <xdr:row>1</xdr:row>
                    <xdr:rowOff>85725</xdr:rowOff>
                  </from>
                  <to>
                    <xdr:col>3</xdr:col>
                    <xdr:colOff>2038350</xdr:colOff>
                    <xdr:row>1</xdr:row>
                    <xdr:rowOff>447675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7" tint="-0.499984740745262"/>
    <pageSetUpPr fitToPage="1"/>
  </sheetPr>
  <dimension ref="B1:J18"/>
  <sheetViews>
    <sheetView showGridLines="0" zoomScale="70" zoomScaleNormal="70" zoomScaleSheetLayoutView="55" workbookViewId="0">
      <pane ySplit="13" topLeftCell="A14" activePane="bottomLeft" state="frozen"/>
      <selection pane="bottomLeft" activeCell="B14" sqref="B14"/>
    </sheetView>
  </sheetViews>
  <sheetFormatPr defaultColWidth="9.140625" defaultRowHeight="18" x14ac:dyDescent="0.25"/>
  <cols>
    <col min="1" max="1" width="1.7109375" style="1" customWidth="1"/>
    <col min="2" max="2" width="28.7109375" style="1" customWidth="1"/>
    <col min="3" max="4" width="50.7109375" style="1" customWidth="1"/>
    <col min="5" max="5" width="40.7109375" style="1" customWidth="1"/>
    <col min="6" max="6" width="39.7109375" style="1" customWidth="1"/>
    <col min="7" max="7" width="60.7109375" style="1" customWidth="1"/>
    <col min="8" max="9" width="20.7109375" style="1" customWidth="1"/>
    <col min="10" max="10" width="11.7109375" style="1" customWidth="1"/>
    <col min="11" max="11" width="1.7109375" style="1" customWidth="1"/>
    <col min="12" max="16384" width="9.140625" style="1"/>
  </cols>
  <sheetData>
    <row r="1" spans="2:10" ht="8.1" customHeight="1" x14ac:dyDescent="0.25">
      <c r="B1" s="183"/>
      <c r="C1" s="183"/>
      <c r="D1" s="183"/>
      <c r="E1" s="183"/>
      <c r="F1" s="183"/>
      <c r="G1" s="183"/>
      <c r="H1" s="183"/>
      <c r="I1" s="183"/>
      <c r="J1" s="183"/>
    </row>
    <row r="2" spans="2:10" s="24" customFormat="1" ht="39.950000000000003" customHeight="1" x14ac:dyDescent="0.25">
      <c r="B2" s="132" t="s">
        <v>199</v>
      </c>
      <c r="C2" s="132"/>
      <c r="D2" s="132"/>
      <c r="E2" s="132"/>
      <c r="F2" s="132"/>
      <c r="G2" s="132"/>
      <c r="H2" s="132"/>
      <c r="I2" s="132"/>
      <c r="J2" s="132"/>
    </row>
    <row r="3" spans="2:10" s="24" customFormat="1" ht="8.1" customHeight="1" x14ac:dyDescent="0.25">
      <c r="B3" s="151"/>
      <c r="C3" s="152"/>
      <c r="D3" s="152"/>
      <c r="E3" s="152"/>
      <c r="F3" s="152"/>
      <c r="G3" s="152"/>
      <c r="H3" s="152"/>
      <c r="I3" s="152"/>
      <c r="J3" s="153"/>
    </row>
    <row r="4" spans="2:10" s="24" customFormat="1" ht="9.9499999999999993" customHeight="1" x14ac:dyDescent="0.25">
      <c r="B4" s="198" t="s">
        <v>184</v>
      </c>
      <c r="C4" s="195">
        <f>SUM(I:I)</f>
        <v>0</v>
      </c>
      <c r="D4" s="201"/>
      <c r="E4" s="202"/>
      <c r="F4" s="202"/>
      <c r="G4" s="202"/>
      <c r="H4" s="202"/>
      <c r="I4" s="202"/>
      <c r="J4" s="203"/>
    </row>
    <row r="5" spans="2:10" s="24" customFormat="1" ht="9.9499999999999993" customHeight="1" x14ac:dyDescent="0.25">
      <c r="B5" s="199"/>
      <c r="C5" s="196"/>
      <c r="D5" s="201"/>
      <c r="E5" s="202"/>
      <c r="F5" s="202"/>
      <c r="G5" s="202"/>
      <c r="H5" s="202"/>
      <c r="I5" s="202"/>
      <c r="J5" s="203"/>
    </row>
    <row r="6" spans="2:10" s="24" customFormat="1" ht="9.9499999999999993" customHeight="1" x14ac:dyDescent="0.25">
      <c r="B6" s="199"/>
      <c r="C6" s="196"/>
      <c r="D6" s="201"/>
      <c r="E6" s="202"/>
      <c r="F6" s="202"/>
      <c r="G6" s="202"/>
      <c r="H6" s="202"/>
      <c r="I6" s="202"/>
      <c r="J6" s="203"/>
    </row>
    <row r="7" spans="2:10" s="24" customFormat="1" ht="9.9499999999999993" customHeight="1" x14ac:dyDescent="0.25">
      <c r="B7" s="199"/>
      <c r="C7" s="196"/>
      <c r="D7" s="201"/>
      <c r="E7" s="202"/>
      <c r="F7" s="202"/>
      <c r="G7" s="202"/>
      <c r="H7" s="202"/>
      <c r="I7" s="202"/>
      <c r="J7" s="203"/>
    </row>
    <row r="8" spans="2:10" s="24" customFormat="1" ht="9.9499999999999993" customHeight="1" x14ac:dyDescent="0.25">
      <c r="B8" s="199"/>
      <c r="C8" s="196"/>
      <c r="D8" s="201"/>
      <c r="E8" s="202"/>
      <c r="F8" s="202"/>
      <c r="G8" s="202"/>
      <c r="H8" s="202"/>
      <c r="I8" s="202"/>
      <c r="J8" s="203"/>
    </row>
    <row r="9" spans="2:10" s="24" customFormat="1" ht="9.9499999999999993" customHeight="1" x14ac:dyDescent="0.25">
      <c r="B9" s="200"/>
      <c r="C9" s="197"/>
      <c r="D9" s="201"/>
      <c r="E9" s="202"/>
      <c r="F9" s="202"/>
      <c r="G9" s="202"/>
      <c r="H9" s="202"/>
      <c r="I9" s="202"/>
      <c r="J9" s="203"/>
    </row>
    <row r="10" spans="2:10" s="24" customFormat="1" ht="8.1" customHeight="1" x14ac:dyDescent="0.25">
      <c r="B10" s="143"/>
      <c r="C10" s="150"/>
      <c r="D10" s="150"/>
      <c r="E10" s="150"/>
      <c r="F10" s="150"/>
      <c r="G10" s="150"/>
      <c r="H10" s="150"/>
      <c r="I10" s="150"/>
      <c r="J10" s="144"/>
    </row>
    <row r="11" spans="2:10" s="49" customFormat="1" ht="42" customHeight="1" x14ac:dyDescent="0.25">
      <c r="B11" s="133" t="s">
        <v>147</v>
      </c>
      <c r="C11" s="133" t="s">
        <v>216</v>
      </c>
      <c r="D11" s="133" t="s">
        <v>217</v>
      </c>
      <c r="E11" s="133" t="s">
        <v>188</v>
      </c>
      <c r="F11" s="135" t="s">
        <v>189</v>
      </c>
      <c r="G11" s="135" t="s">
        <v>190</v>
      </c>
      <c r="H11" s="184" t="s">
        <v>165</v>
      </c>
      <c r="I11" s="184" t="s">
        <v>164</v>
      </c>
      <c r="J11" s="184" t="s">
        <v>218</v>
      </c>
    </row>
    <row r="12" spans="2:10" ht="23.85" customHeight="1" x14ac:dyDescent="0.25">
      <c r="B12" s="134"/>
      <c r="C12" s="134"/>
      <c r="D12" s="134"/>
      <c r="E12" s="134"/>
      <c r="F12" s="134"/>
      <c r="G12" s="134"/>
      <c r="H12" s="134"/>
      <c r="I12" s="134"/>
      <c r="J12" s="134"/>
    </row>
    <row r="13" spans="2:10" s="38" customFormat="1" hidden="1" x14ac:dyDescent="0.25">
      <c r="B13" s="23"/>
      <c r="C13" s="46" t="str">
        <f>IFERROR(IF(VLOOKUP(B13,PartnerN°Ref,2,FALSE)=0,"",VLOOKUP(B13,PartnerN°Ref,2,FALSE)),"")</f>
        <v/>
      </c>
      <c r="D13" s="46" t="str">
        <f>IFERROR(IF(OR(VLOOKUP(B13,PartnerN°Ref,4,FALSE)="Country not found",VLOOKUP(B13,PartnerN°Ref,3,FALSE)=0),"",VLOOKUP(B13,PartnerN°Ref,3,FALSE)),"")</f>
        <v/>
      </c>
      <c r="E13" s="22"/>
      <c r="F13" s="22"/>
      <c r="G13" s="22"/>
      <c r="H13" s="39">
        <v>0</v>
      </c>
      <c r="I13" s="40">
        <f>IF(J13="Error",0,ROUND(H13,2))</f>
        <v>0</v>
      </c>
      <c r="J13" s="37" t="str">
        <f>IF(OR(COUNTIF(PartnerN°,B13)=0,C13="",COUNTIF(CountryALL,D13)=0,E13="",F13="",G13="",ISNUMBER(H13)=FALSE,IF(ISNUMBER(H13)=TRUE,H13=INT(H13*100)/100=FALSE)),"Error","")</f>
        <v>Error</v>
      </c>
    </row>
    <row r="14" spans="2:10" s="38" customFormat="1" x14ac:dyDescent="0.25">
      <c r="B14" s="23"/>
      <c r="C14" s="46" t="str">
        <f>IFERROR(IF(VLOOKUP(B14,PartnerN°Ref,2,FALSE)=0,"",VLOOKUP(B14,PartnerN°Ref,2,FALSE)),"")</f>
        <v/>
      </c>
      <c r="D14" s="46" t="str">
        <f>IFERROR(IF(OR(VLOOKUP(B14,PartnerN°Ref,4,FALSE)="Country not found",VLOOKUP(B14,PartnerN°Ref,3,FALSE)=0),"",VLOOKUP(B14,PartnerN°Ref,3,FALSE)),"")</f>
        <v/>
      </c>
      <c r="E14" s="22"/>
      <c r="F14" s="22"/>
      <c r="G14" s="22"/>
      <c r="H14" s="39">
        <v>0</v>
      </c>
      <c r="I14" s="40">
        <f>IF(J14="Error",0,ROUND(H14,2))</f>
        <v>0</v>
      </c>
      <c r="J14" s="37" t="str">
        <f>IF(OR(COUNTIF(PartnerN°,B14)=0,C14="",COUNTIF(CountryALL,D14)=0,E14="",F14="",G14="",ISNUMBER(H14)=FALSE,IF(ISNUMBER(H14)=TRUE,H14=INT(H14*100)/100=FALSE)),"Error","")</f>
        <v>Error</v>
      </c>
    </row>
    <row r="16" spans="2:10" x14ac:dyDescent="0.25">
      <c r="B16" s="43" t="s">
        <v>219</v>
      </c>
    </row>
    <row r="17" spans="2:2" x14ac:dyDescent="0.25">
      <c r="B17" s="43" t="s">
        <v>220</v>
      </c>
    </row>
    <row r="18" spans="2:2" x14ac:dyDescent="0.25">
      <c r="B18" s="43" t="s">
        <v>221</v>
      </c>
    </row>
  </sheetData>
  <sheetProtection password="E359" sheet="1" objects="1" scenarios="1" selectLockedCells="1"/>
  <dataConsolidate/>
  <mergeCells count="16">
    <mergeCell ref="B1:J1"/>
    <mergeCell ref="B3:J3"/>
    <mergeCell ref="B10:J10"/>
    <mergeCell ref="J11:J12"/>
    <mergeCell ref="B2:J2"/>
    <mergeCell ref="I11:I12"/>
    <mergeCell ref="F11:F12"/>
    <mergeCell ref="C4:C9"/>
    <mergeCell ref="B4:B9"/>
    <mergeCell ref="B11:B12"/>
    <mergeCell ref="C11:C12"/>
    <mergeCell ref="D11:D12"/>
    <mergeCell ref="G11:G12"/>
    <mergeCell ref="H11:H12"/>
    <mergeCell ref="E11:E12"/>
    <mergeCell ref="D4:J9"/>
  </mergeCells>
  <conditionalFormatting sqref="J13:J14">
    <cfRule type="containsText" dxfId="23" priority="144" operator="containsText" text="Error">
      <formula>NOT(ISERROR(SEARCH("Error",J13)))</formula>
    </cfRule>
  </conditionalFormatting>
  <conditionalFormatting sqref="C13:D14">
    <cfRule type="containsBlanks" dxfId="22" priority="137">
      <formula>LEN(TRIM(C13))=0</formula>
    </cfRule>
  </conditionalFormatting>
  <conditionalFormatting sqref="H13">
    <cfRule type="cellIs" dxfId="21" priority="8" operator="lessThanOrEqual">
      <formula>0</formula>
    </cfRule>
  </conditionalFormatting>
  <conditionalFormatting sqref="E13:H13">
    <cfRule type="containsBlanks" dxfId="20" priority="5">
      <formula>LEN(TRIM(E13))=0</formula>
    </cfRule>
  </conditionalFormatting>
  <conditionalFormatting sqref="H14">
    <cfRule type="cellIs" dxfId="19" priority="4" operator="lessThanOrEqual">
      <formula>0</formula>
    </cfRule>
  </conditionalFormatting>
  <conditionalFormatting sqref="E14:H14">
    <cfRule type="containsBlanks" dxfId="18" priority="3">
      <formula>LEN(TRIM(E14))=0</formula>
    </cfRule>
  </conditionalFormatting>
  <conditionalFormatting sqref="B13">
    <cfRule type="containsBlanks" dxfId="17" priority="2">
      <formula>LEN(TRIM(B13))=0</formula>
    </cfRule>
  </conditionalFormatting>
  <conditionalFormatting sqref="B14">
    <cfRule type="containsBlanks" dxfId="16" priority="1">
      <formula>LEN(TRIM(B14))=0</formula>
    </cfRule>
  </conditionalFormatting>
  <dataValidations count="5">
    <dataValidation allowBlank="1" showInputMessage="1" showErrorMessage="1" error="Please encode Item" prompt="Please encode Item" sqref="E13:E14"/>
    <dataValidation type="custom" allowBlank="1" showInputMessage="1" showErrorMessage="1" error="Format error (2 decimals only)" prompt="Please encode amount (2 decimals only)" sqref="H13:H14">
      <formula1>H13=INT(H13*100)/100</formula1>
    </dataValidation>
    <dataValidation allowBlank="1" showInputMessage="1" showErrorMessage="1" error="Please encode Justification" prompt="Please encode Justification" sqref="G13:G14"/>
    <dataValidation allowBlank="1" showInputMessage="1" showErrorMessage="1" error="Please encode Source of Co-financing" prompt="Please encode Source of Co-financing" sqref="F13:F14"/>
    <dataValidation type="list" allowBlank="1" showInputMessage="1" showErrorMessage="1" error="Click arrow to select Partner n°" prompt="Click arrow to select Partner n°" sqref="B13:B14">
      <formula1>PartnerN°</formula1>
    </dataValidation>
  </dataValidations>
  <printOptions horizontalCentered="1"/>
  <pageMargins left="0.23622047244094491" right="0.23622047244094491" top="0.39370078740157483" bottom="0.94488188976377963" header="0.31496062992125984" footer="0.31496062992125984"/>
  <pageSetup paperSize="9" scale="43" fitToHeight="0" orientation="landscape" r:id="rId1"/>
  <headerFooter>
    <oddFooter xml:space="preserve">&amp;CPage &amp;P of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65" r:id="rId4" name="Button 1">
              <controlPr defaultSize="0" print="0" autoFill="0" autoPict="0" macro="[0]!AddRow">
                <anchor moveWithCells="1" sizeWithCells="1">
                  <from>
                    <xdr:col>1</xdr:col>
                    <xdr:colOff>76200</xdr:colOff>
                    <xdr:row>1</xdr:row>
                    <xdr:rowOff>85725</xdr:rowOff>
                  </from>
                  <to>
                    <xdr:col>1</xdr:col>
                    <xdr:colOff>1876425</xdr:colOff>
                    <xdr:row>1</xdr:row>
                    <xdr:rowOff>447675</xdr:rowOff>
                  </to>
                </anchor>
              </controlPr>
            </control>
          </mc:Choice>
        </mc:AlternateContent>
        <mc:AlternateContent xmlns:mc="http://schemas.openxmlformats.org/markup-compatibility/2006">
          <mc:Choice Requires="x14">
            <control shapeId="35866" r:id="rId5" name="Button 2">
              <controlPr defaultSize="0" print="0" autoFill="0" autoPict="0" macro="[0]!DeleteRow">
                <anchor moveWithCells="1" sizeWithCells="1">
                  <from>
                    <xdr:col>2</xdr:col>
                    <xdr:colOff>28575</xdr:colOff>
                    <xdr:row>1</xdr:row>
                    <xdr:rowOff>85725</xdr:rowOff>
                  </from>
                  <to>
                    <xdr:col>2</xdr:col>
                    <xdr:colOff>1819275</xdr:colOff>
                    <xdr:row>1</xdr:row>
                    <xdr:rowOff>447675</xdr:rowOff>
                  </to>
                </anchor>
              </controlPr>
            </control>
          </mc:Choice>
        </mc:AlternateContent>
        <mc:AlternateContent xmlns:mc="http://schemas.openxmlformats.org/markup-compatibility/2006">
          <mc:Choice Requires="x14">
            <control shapeId="35867" r:id="rId6" name="Button 27">
              <controlPr defaultSize="0" print="0" autoFill="0" autoPict="0" macro="[0]!DuplicateRow">
                <anchor moveWithCells="1" sizeWithCells="1">
                  <from>
                    <xdr:col>2</xdr:col>
                    <xdr:colOff>1885950</xdr:colOff>
                    <xdr:row>1</xdr:row>
                    <xdr:rowOff>85725</xdr:rowOff>
                  </from>
                  <to>
                    <xdr:col>3</xdr:col>
                    <xdr:colOff>304800</xdr:colOff>
                    <xdr:row>1</xdr:row>
                    <xdr:rowOff>447675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977111117893"/>
    <pageSetUpPr fitToPage="1"/>
  </sheetPr>
  <dimension ref="B1:I77"/>
  <sheetViews>
    <sheetView showGridLines="0" zoomScale="85" zoomScaleNormal="85" zoomScaleSheetLayoutView="85" workbookViewId="0">
      <selection activeCell="B12" sqref="B12:I12"/>
    </sheetView>
  </sheetViews>
  <sheetFormatPr defaultColWidth="9.140625" defaultRowHeight="18" x14ac:dyDescent="0.25"/>
  <cols>
    <col min="1" max="1" width="1.7109375" style="1" customWidth="1"/>
    <col min="2" max="2" width="33" style="1" bestFit="1" customWidth="1"/>
    <col min="3" max="9" width="22.7109375" style="1" customWidth="1"/>
    <col min="10" max="10" width="1.42578125" style="1" customWidth="1"/>
    <col min="11" max="16384" width="9.140625" style="1"/>
  </cols>
  <sheetData>
    <row r="1" spans="2:9" ht="8.1" customHeight="1" x14ac:dyDescent="0.25">
      <c r="B1" s="183"/>
      <c r="C1" s="183"/>
      <c r="D1" s="183"/>
      <c r="E1" s="183"/>
      <c r="F1" s="183"/>
      <c r="G1" s="183"/>
      <c r="H1" s="183"/>
      <c r="I1" s="183"/>
    </row>
    <row r="2" spans="2:9" s="24" customFormat="1" ht="30" customHeight="1" x14ac:dyDescent="0.25">
      <c r="B2" s="132" t="s">
        <v>178</v>
      </c>
      <c r="C2" s="132"/>
      <c r="D2" s="132"/>
      <c r="E2" s="132"/>
      <c r="F2" s="132"/>
      <c r="G2" s="132"/>
      <c r="H2" s="132"/>
      <c r="I2" s="132"/>
    </row>
    <row r="3" spans="2:9" s="24" customFormat="1" ht="8.1" customHeight="1" x14ac:dyDescent="0.25">
      <c r="B3" s="207"/>
      <c r="C3" s="207"/>
      <c r="D3" s="207"/>
      <c r="E3" s="207"/>
      <c r="F3" s="207"/>
      <c r="G3" s="207"/>
      <c r="H3" s="207"/>
      <c r="I3" s="207"/>
    </row>
    <row r="4" spans="2:9" s="49" customFormat="1" ht="42" customHeight="1" x14ac:dyDescent="0.25">
      <c r="B4" s="48" t="s">
        <v>162</v>
      </c>
      <c r="C4" s="16" t="s">
        <v>191</v>
      </c>
      <c r="D4" s="16" t="s">
        <v>192</v>
      </c>
      <c r="E4" s="16" t="s">
        <v>200</v>
      </c>
      <c r="F4" s="16" t="s">
        <v>201</v>
      </c>
      <c r="G4" s="16" t="s">
        <v>202</v>
      </c>
      <c r="H4" s="16" t="s">
        <v>343</v>
      </c>
      <c r="I4" s="16" t="s">
        <v>164</v>
      </c>
    </row>
    <row r="5" spans="2:9" x14ac:dyDescent="0.25">
      <c r="B5" s="83" t="str">
        <f>'Unit Costs &amp; Funding Rule'!P10</f>
        <v>Preparation</v>
      </c>
      <c r="C5" s="25">
        <f>SUMIF('1. Staff costs'!B:B,B5,'1. Staff costs'!S:S)</f>
        <v>0</v>
      </c>
      <c r="D5" s="25">
        <f>SUMIF(' 2-3-6. Travel&amp;Costs of Stay'!B:B,B5,' 2-3-6. Travel&amp;Costs of Stay'!O:O)</f>
        <v>0</v>
      </c>
      <c r="E5" s="26">
        <f>SUMIF(' 2-3-6. Travel&amp;Costs of Stay'!B:B,B5,' 2-3-6. Travel&amp;Costs of Stay'!P:P)</f>
        <v>0</v>
      </c>
      <c r="F5" s="26">
        <f>SUMIF('4. Equipment Costs'!B:B,B5,'4. Equipment Costs'!H:H)</f>
        <v>0</v>
      </c>
      <c r="G5" s="26">
        <f>SUMIF('5. Subcontracting Costs'!B:B,B5,'5. Subcontracting Costs'!H:H)</f>
        <v>0</v>
      </c>
      <c r="H5" s="26">
        <f>SUMIF(' 2-3-6. Travel&amp;Costs of Stay'!B:B,B5,' 2-3-6. Travel&amp;Costs of Stay'!N:N)</f>
        <v>0</v>
      </c>
      <c r="I5" s="27">
        <f t="shared" ref="I5:I10" si="0">SUM(C5:H5)</f>
        <v>0</v>
      </c>
    </row>
    <row r="6" spans="2:9" ht="16.5" customHeight="1" x14ac:dyDescent="0.25">
      <c r="B6" s="83" t="str">
        <f>'Unit Costs &amp; Funding Rule'!P11</f>
        <v>Development</v>
      </c>
      <c r="C6" s="25">
        <f>SUMIF('1. Staff costs'!B:B,B6,'1. Staff costs'!S:S)</f>
        <v>0</v>
      </c>
      <c r="D6" s="25">
        <f>SUMIF(' 2-3-6. Travel&amp;Costs of Stay'!B:B,B6,' 2-3-6. Travel&amp;Costs of Stay'!O:O)</f>
        <v>0</v>
      </c>
      <c r="E6" s="26">
        <f>SUMIF(' 2-3-6. Travel&amp;Costs of Stay'!B:B,B6,' 2-3-6. Travel&amp;Costs of Stay'!P:P)</f>
        <v>0</v>
      </c>
      <c r="F6" s="26">
        <f>SUMIF('4. Equipment Costs'!B:B,B6,'4. Equipment Costs'!H:H)</f>
        <v>0</v>
      </c>
      <c r="G6" s="26">
        <f>SUMIF('5. Subcontracting Costs'!B:B,B6,'5. Subcontracting Costs'!H:H)</f>
        <v>0</v>
      </c>
      <c r="H6" s="26">
        <f>SUMIF(' 2-3-6. Travel&amp;Costs of Stay'!B:B,B6,' 2-3-6. Travel&amp;Costs of Stay'!N:N)</f>
        <v>0</v>
      </c>
      <c r="I6" s="27">
        <f t="shared" si="0"/>
        <v>0</v>
      </c>
    </row>
    <row r="7" spans="2:9" ht="16.5" customHeight="1" x14ac:dyDescent="0.25">
      <c r="B7" s="83" t="str">
        <f>'Unit Costs &amp; Funding Rule'!P12</f>
        <v>Quality Plan</v>
      </c>
      <c r="C7" s="25">
        <f>SUMIF('1. Staff costs'!B:B,B7,'1. Staff costs'!S:S)</f>
        <v>0</v>
      </c>
      <c r="D7" s="25">
        <f>SUMIF(' 2-3-6. Travel&amp;Costs of Stay'!B:B,B7,' 2-3-6. Travel&amp;Costs of Stay'!O:O)</f>
        <v>0</v>
      </c>
      <c r="E7" s="26">
        <f>SUMIF(' 2-3-6. Travel&amp;Costs of Stay'!B:B,B7,' 2-3-6. Travel&amp;Costs of Stay'!P:P)</f>
        <v>0</v>
      </c>
      <c r="F7" s="26">
        <f>SUMIF('4. Equipment Costs'!B:B,B7,'4. Equipment Costs'!H:H)</f>
        <v>0</v>
      </c>
      <c r="G7" s="26">
        <f>SUMIF('5. Subcontracting Costs'!B:B,B7,'5. Subcontracting Costs'!H:H)</f>
        <v>0</v>
      </c>
      <c r="H7" s="26">
        <f>SUMIF(' 2-3-6. Travel&amp;Costs of Stay'!B:B,B7,' 2-3-6. Travel&amp;Costs of Stay'!N:N)</f>
        <v>0</v>
      </c>
      <c r="I7" s="27">
        <f t="shared" si="0"/>
        <v>0</v>
      </c>
    </row>
    <row r="8" spans="2:9" ht="16.5" customHeight="1" x14ac:dyDescent="0.25">
      <c r="B8" s="83" t="str">
        <f>'Unit Costs &amp; Funding Rule'!P13</f>
        <v>Dissemination &amp; Exploitation</v>
      </c>
      <c r="C8" s="25">
        <f>SUMIF('1. Staff costs'!B:B,B8,'1. Staff costs'!S:S)</f>
        <v>0</v>
      </c>
      <c r="D8" s="25">
        <f>SUMIF(' 2-3-6. Travel&amp;Costs of Stay'!B:B,B8,' 2-3-6. Travel&amp;Costs of Stay'!O:O)</f>
        <v>0</v>
      </c>
      <c r="E8" s="26">
        <f>SUMIF(' 2-3-6. Travel&amp;Costs of Stay'!B:B,B8,' 2-3-6. Travel&amp;Costs of Stay'!P:P)</f>
        <v>0</v>
      </c>
      <c r="F8" s="26">
        <f>SUMIF('4. Equipment Costs'!B:B,B8,'4. Equipment Costs'!H:H)</f>
        <v>0</v>
      </c>
      <c r="G8" s="26">
        <f>SUMIF('5. Subcontracting Costs'!B:B,B8,'5. Subcontracting Costs'!H:H)</f>
        <v>0</v>
      </c>
      <c r="H8" s="26">
        <f>SUMIF(' 2-3-6. Travel&amp;Costs of Stay'!B:B,B8,' 2-3-6. Travel&amp;Costs of Stay'!N:N)</f>
        <v>0</v>
      </c>
      <c r="I8" s="27">
        <f t="shared" si="0"/>
        <v>0</v>
      </c>
    </row>
    <row r="9" spans="2:9" ht="16.5" customHeight="1" x14ac:dyDescent="0.25">
      <c r="B9" s="83" t="str">
        <f>'Unit Costs &amp; Funding Rule'!P14</f>
        <v>Management</v>
      </c>
      <c r="C9" s="25">
        <f>SUMIF('1. Staff costs'!B:B,B9,'1. Staff costs'!S:S)</f>
        <v>0</v>
      </c>
      <c r="D9" s="25">
        <f>SUMIF(' 2-3-6. Travel&amp;Costs of Stay'!B:B,B9,' 2-3-6. Travel&amp;Costs of Stay'!O:O)</f>
        <v>0</v>
      </c>
      <c r="E9" s="26">
        <f>SUMIF(' 2-3-6. Travel&amp;Costs of Stay'!B:B,B9,' 2-3-6. Travel&amp;Costs of Stay'!P:P)</f>
        <v>0</v>
      </c>
      <c r="F9" s="26">
        <f>SUMIF('4. Equipment Costs'!B:B,B9,'4. Equipment Costs'!H:H)</f>
        <v>0</v>
      </c>
      <c r="G9" s="26">
        <f>SUMIF('5. Subcontracting Costs'!B:B,B9,'5. Subcontracting Costs'!H:H)</f>
        <v>0</v>
      </c>
      <c r="H9" s="26">
        <f>SUMIF(' 2-3-6. Travel&amp;Costs of Stay'!B:B,B9,' 2-3-6. Travel&amp;Costs of Stay'!N:N)</f>
        <v>0</v>
      </c>
      <c r="I9" s="27">
        <f t="shared" si="0"/>
        <v>0</v>
      </c>
    </row>
    <row r="10" spans="2:9" x14ac:dyDescent="0.25">
      <c r="B10" s="47" t="s">
        <v>1</v>
      </c>
      <c r="C10" s="27">
        <f t="shared" ref="C10:F10" si="1">SUM(C5:C9)</f>
        <v>0</v>
      </c>
      <c r="D10" s="27">
        <f t="shared" si="1"/>
        <v>0</v>
      </c>
      <c r="E10" s="27">
        <f t="shared" si="1"/>
        <v>0</v>
      </c>
      <c r="F10" s="27">
        <f t="shared" si="1"/>
        <v>0</v>
      </c>
      <c r="G10" s="27">
        <f>SUM(G5:G9)</f>
        <v>0</v>
      </c>
      <c r="H10" s="27">
        <f>SUM(H5:H9)</f>
        <v>0</v>
      </c>
      <c r="I10" s="21">
        <f t="shared" si="0"/>
        <v>0</v>
      </c>
    </row>
    <row r="11" spans="2:9" ht="20.100000000000001" customHeight="1" x14ac:dyDescent="0.25">
      <c r="B11" s="206"/>
      <c r="C11" s="206"/>
      <c r="D11" s="206"/>
      <c r="E11" s="206"/>
      <c r="F11" s="206"/>
      <c r="G11" s="206"/>
      <c r="H11" s="206"/>
      <c r="I11" s="206"/>
    </row>
    <row r="12" spans="2:9" ht="30" customHeight="1" x14ac:dyDescent="0.25">
      <c r="B12" s="132" t="s">
        <v>203</v>
      </c>
      <c r="C12" s="132"/>
      <c r="D12" s="132"/>
      <c r="E12" s="132"/>
      <c r="F12" s="132"/>
      <c r="G12" s="132"/>
      <c r="H12" s="132"/>
      <c r="I12" s="132"/>
    </row>
    <row r="13" spans="2:9" ht="8.1" customHeight="1" x14ac:dyDescent="0.25">
      <c r="B13" s="204"/>
      <c r="C13" s="204"/>
      <c r="D13" s="204"/>
      <c r="E13" s="204"/>
      <c r="F13" s="204"/>
      <c r="G13" s="204"/>
      <c r="H13" s="204"/>
      <c r="I13" s="204"/>
    </row>
    <row r="14" spans="2:9" ht="36" x14ac:dyDescent="0.25">
      <c r="B14" s="48" t="s">
        <v>177</v>
      </c>
      <c r="C14" s="16" t="s">
        <v>191</v>
      </c>
      <c r="D14" s="16" t="s">
        <v>192</v>
      </c>
      <c r="E14" s="16" t="s">
        <v>200</v>
      </c>
      <c r="F14" s="16" t="s">
        <v>201</v>
      </c>
      <c r="G14" s="16" t="s">
        <v>202</v>
      </c>
      <c r="H14" s="16" t="s">
        <v>343</v>
      </c>
      <c r="I14" s="16" t="s">
        <v>164</v>
      </c>
    </row>
    <row r="15" spans="2:9" x14ac:dyDescent="0.25">
      <c r="B15" s="83" t="s">
        <v>196</v>
      </c>
      <c r="C15" s="25">
        <f>SUMIF(Overview!$E$27:$E$81,B15,Overview!$F$27:$F$81)</f>
        <v>0</v>
      </c>
      <c r="D15" s="25">
        <f>SUMIF(Overview!$E$27:$E$81,B15,Overview!$G$27:$G$81)</f>
        <v>0</v>
      </c>
      <c r="E15" s="25">
        <f>SUMIF(Overview!$E$27:$E$81,B15,Overview!$H$27:$H$81)</f>
        <v>0</v>
      </c>
      <c r="F15" s="25">
        <f>SUMIF(Overview!$E$27:$E$81,B15,Overview!$I$27:$I$81)</f>
        <v>0</v>
      </c>
      <c r="G15" s="25">
        <f>SUMIF(Overview!$E$27:$E$81,B15,Overview!$J$27:$J$81)</f>
        <v>0</v>
      </c>
      <c r="H15" s="25">
        <f>SUMIF(Overview!$E$27:$E$81,B15,Overview!$K$27:$K$81)</f>
        <v>0</v>
      </c>
      <c r="I15" s="27">
        <f>SUM(C15:H15)</f>
        <v>0</v>
      </c>
    </row>
    <row r="16" spans="2:9" x14ac:dyDescent="0.25">
      <c r="B16" s="83" t="s">
        <v>197</v>
      </c>
      <c r="C16" s="25">
        <f>SUMIF(Overview!$E$27:$E$81,B16,Overview!$F$27:$F$81)</f>
        <v>0</v>
      </c>
      <c r="D16" s="25">
        <f>SUMIF(Overview!$E$27:$E$81,B16,Overview!$G$27:$G$81)</f>
        <v>0</v>
      </c>
      <c r="E16" s="25">
        <f>SUMIF(Overview!$E$27:$E$81,B16,Overview!$H$27:$H$81)</f>
        <v>0</v>
      </c>
      <c r="F16" s="25">
        <f>SUMIF(Overview!$E$27:$E$81,B16,Overview!$I$27:$I$81)</f>
        <v>0</v>
      </c>
      <c r="G16" s="25">
        <f>SUMIF(Overview!$E$27:$E$81,B16,Overview!$J$27:$J$81)</f>
        <v>0</v>
      </c>
      <c r="H16" s="25">
        <f>SUMIF(Overview!$E$27:$E$81,B16,Overview!$K$27:$K$81)</f>
        <v>0</v>
      </c>
      <c r="I16" s="27">
        <f>SUM(C16:H16)</f>
        <v>0</v>
      </c>
    </row>
    <row r="17" spans="2:9" x14ac:dyDescent="0.25">
      <c r="B17" s="47" t="s">
        <v>1</v>
      </c>
      <c r="C17" s="27">
        <f t="shared" ref="C17:F17" si="2">SUM(C15:C16)</f>
        <v>0</v>
      </c>
      <c r="D17" s="27">
        <f t="shared" si="2"/>
        <v>0</v>
      </c>
      <c r="E17" s="27">
        <f t="shared" si="2"/>
        <v>0</v>
      </c>
      <c r="F17" s="27">
        <f t="shared" si="2"/>
        <v>0</v>
      </c>
      <c r="G17" s="27">
        <f>SUM(G15:G16)</f>
        <v>0</v>
      </c>
      <c r="H17" s="27">
        <f>SUM(H15:H16)</f>
        <v>0</v>
      </c>
      <c r="I17" s="21">
        <f>SUM(C17:H17)</f>
        <v>0</v>
      </c>
    </row>
    <row r="18" spans="2:9" ht="20.100000000000001" customHeight="1" x14ac:dyDescent="0.25">
      <c r="B18" s="205"/>
      <c r="C18" s="205"/>
      <c r="D18" s="205"/>
      <c r="E18" s="205"/>
      <c r="F18" s="205"/>
      <c r="G18" s="205"/>
      <c r="H18" s="205"/>
      <c r="I18" s="205"/>
    </row>
    <row r="19" spans="2:9" ht="30" customHeight="1" x14ac:dyDescent="0.25">
      <c r="B19" s="132" t="s">
        <v>205</v>
      </c>
      <c r="C19" s="132"/>
      <c r="D19" s="132"/>
      <c r="E19" s="132"/>
      <c r="F19" s="132"/>
      <c r="G19" s="132"/>
      <c r="H19" s="132"/>
      <c r="I19" s="132"/>
    </row>
    <row r="20" spans="2:9" ht="8.1" customHeight="1" x14ac:dyDescent="0.25">
      <c r="B20" s="204"/>
      <c r="C20" s="204"/>
      <c r="D20" s="204"/>
      <c r="E20" s="204"/>
      <c r="F20" s="204"/>
      <c r="G20" s="204"/>
      <c r="H20" s="204"/>
      <c r="I20" s="204"/>
    </row>
    <row r="21" spans="2:9" ht="54" customHeight="1" x14ac:dyDescent="0.25">
      <c r="B21" s="51" t="s">
        <v>204</v>
      </c>
      <c r="C21" s="48" t="str">
        <f>'Unit Costs &amp; Funding Rule'!P10</f>
        <v>Preparation</v>
      </c>
      <c r="D21" s="48" t="str">
        <f>'Unit Costs &amp; Funding Rule'!P11</f>
        <v>Development</v>
      </c>
      <c r="E21" s="48" t="str">
        <f>'Unit Costs &amp; Funding Rule'!P12</f>
        <v>Quality Plan</v>
      </c>
      <c r="F21" s="50" t="str">
        <f>'Unit Costs &amp; Funding Rule'!P13</f>
        <v>Dissemination &amp; Exploitation</v>
      </c>
      <c r="G21" s="48" t="str">
        <f>'Unit Costs &amp; Funding Rule'!P14</f>
        <v>Management</v>
      </c>
      <c r="H21" s="208" t="s">
        <v>164</v>
      </c>
      <c r="I21" s="209"/>
    </row>
    <row r="22" spans="2:9" x14ac:dyDescent="0.25">
      <c r="B22" s="52" t="s">
        <v>8</v>
      </c>
      <c r="C22" s="26">
        <f>SUMIFS('1. Staff costs'!S:S,'1. Staff costs'!C:C,B22,'1. Staff costs'!B:B,$C$21)
+SUMIFS(' 2-3-6. Travel&amp;Costs of Stay'!O:O,' 2-3-6. Travel&amp;Costs of Stay'!C:C,B22,' 2-3-6. Travel&amp;Costs of Stay'!B:B,$C$21)
+SUMIFS(' 2-3-6. Travel&amp;Costs of Stay'!P:P,' 2-3-6. Travel&amp;Costs of Stay'!C:C,B22,' 2-3-6. Travel&amp;Costs of Stay'!B:B,$C$21)
+SUMIFS('4. Equipment Costs'!H:H,'4. Equipment Costs'!C:C,B22,'4. Equipment Costs'!B:B,$C$21)
+SUMIFS('5. Subcontracting Costs'!H:H,'5. Subcontracting Costs'!C:C,B22,'5. Subcontracting Costs'!B:B,$C$21)
+SUMIFS(' 2-3-6. Travel&amp;Costs of Stay'!N:N,' 2-3-6. Travel&amp;Costs of Stay'!C:C,B22,' 2-3-6. Travel&amp;Costs of Stay'!B:B,$C$21)</f>
        <v>0</v>
      </c>
      <c r="D22" s="26">
        <f>SUMIFS('1. Staff costs'!S:S,'1. Staff costs'!C:C,B22,'1. Staff costs'!B:B,$D$21)
+SUMIFS(' 2-3-6. Travel&amp;Costs of Stay'!O:O,' 2-3-6. Travel&amp;Costs of Stay'!C:C,B22,' 2-3-6. Travel&amp;Costs of Stay'!B:B,$D$21)
+SUMIFS(' 2-3-6. Travel&amp;Costs of Stay'!P:P,' 2-3-6. Travel&amp;Costs of Stay'!C:C,B22,' 2-3-6. Travel&amp;Costs of Stay'!B:B,$D$21)
+SUMIFS('4. Equipment Costs'!H:H,'4. Equipment Costs'!C:C,B22,'4. Equipment Costs'!B:B,$D$21)
+SUMIFS('5. Subcontracting Costs'!H:H,'5. Subcontracting Costs'!C:C,B22,'5. Subcontracting Costs'!B:B,$D$21)
+SUMIFS(' 2-3-6. Travel&amp;Costs of Stay'!N:N,' 2-3-6. Travel&amp;Costs of Stay'!C:C,B22,' 2-3-6. Travel&amp;Costs of Stay'!B:B,$D$21)</f>
        <v>0</v>
      </c>
      <c r="E22" s="26">
        <f>SUMIFS('1. Staff costs'!S:S,'1. Staff costs'!C:C,B22,'1. Staff costs'!B:B,$E$21)
+SUMIFS(' 2-3-6. Travel&amp;Costs of Stay'!O:O,' 2-3-6. Travel&amp;Costs of Stay'!C:C,B22,' 2-3-6. Travel&amp;Costs of Stay'!B:B,$E$21)
+SUMIFS(' 2-3-6. Travel&amp;Costs of Stay'!P:P,' 2-3-6. Travel&amp;Costs of Stay'!C:C,B22,' 2-3-6. Travel&amp;Costs of Stay'!B:B,$E$21)
+SUMIFS('4. Equipment Costs'!H:H,'4. Equipment Costs'!C:C,B22,'4. Equipment Costs'!B:B,$E$21)
+SUMIFS('5. Subcontracting Costs'!H:H,'5. Subcontracting Costs'!C:C,B22,'5. Subcontracting Costs'!B:B,$E$21)
+SUMIFS(' 2-3-6. Travel&amp;Costs of Stay'!N:N,' 2-3-6. Travel&amp;Costs of Stay'!C:C,B22,' 2-3-6. Travel&amp;Costs of Stay'!B:B,$E$21)</f>
        <v>0</v>
      </c>
      <c r="F22" s="26">
        <f>SUMIFS('1. Staff costs'!S:S,'1. Staff costs'!C:C,B22,'1. Staff costs'!B:B,$F$21)
+SUMIFS(' 2-3-6. Travel&amp;Costs of Stay'!O:O,' 2-3-6. Travel&amp;Costs of Stay'!C:C,B22,' 2-3-6. Travel&amp;Costs of Stay'!B:B,$F$21)
+SUMIFS(' 2-3-6. Travel&amp;Costs of Stay'!P:P,' 2-3-6. Travel&amp;Costs of Stay'!C:C,B22,' 2-3-6. Travel&amp;Costs of Stay'!B:B,$F$21)
+SUMIFS('4. Equipment Costs'!H:H,'4. Equipment Costs'!C:C,B22,'4. Equipment Costs'!B:B,$F$21)
+SUMIFS('5. Subcontracting Costs'!H:H,'5. Subcontracting Costs'!C:C,B22,'5. Subcontracting Costs'!B:B,$F$21)
+SUMIFS(' 2-3-6. Travel&amp;Costs of Stay'!N:N,' 2-3-6. Travel&amp;Costs of Stay'!C:C,B22,' 2-3-6. Travel&amp;Costs of Stay'!B:B,$F$21)</f>
        <v>0</v>
      </c>
      <c r="G22" s="26">
        <f>SUMIFS('1. Staff costs'!S:S,'1. Staff costs'!C:C,B22,'1. Staff costs'!B:B,$G$21)
+SUMIFS(' 2-3-6. Travel&amp;Costs of Stay'!O:O,' 2-3-6. Travel&amp;Costs of Stay'!C:C,B22,' 2-3-6. Travel&amp;Costs of Stay'!B:B,$G$21)
+SUMIFS(' 2-3-6. Travel&amp;Costs of Stay'!P:P,' 2-3-6. Travel&amp;Costs of Stay'!C:C,B22,' 2-3-6. Travel&amp;Costs of Stay'!B:B,$G$21)
+SUMIFS('4. Equipment Costs'!H:H,'4. Equipment Costs'!C:C,B22,'4. Equipment Costs'!B:B,$G$21)
+SUMIFS('5. Subcontracting Costs'!H:H,'5. Subcontracting Costs'!C:C,B22,'5. Subcontracting Costs'!B:B,$G$21)
+SUMIFS(' 2-3-6. Travel&amp;Costs of Stay'!N:N,' 2-3-6. Travel&amp;Costs of Stay'!C:C,B22,' 2-3-6. Travel&amp;Costs of Stay'!B:B,$G$21)</f>
        <v>0</v>
      </c>
      <c r="H22" s="210">
        <f t="shared" ref="H22:H34" si="3">SUM(C22:G22)</f>
        <v>0</v>
      </c>
      <c r="I22" s="211"/>
    </row>
    <row r="23" spans="2:9" x14ac:dyDescent="0.25">
      <c r="B23" s="52" t="s">
        <v>9</v>
      </c>
      <c r="C23" s="26">
        <f>SUMIFS('1. Staff costs'!S:S,'1. Staff costs'!C:C,B23,'1. Staff costs'!B:B,$C$21)
+SUMIFS(' 2-3-6. Travel&amp;Costs of Stay'!O:O,' 2-3-6. Travel&amp;Costs of Stay'!C:C,B23,' 2-3-6. Travel&amp;Costs of Stay'!B:B,$C$21)
+SUMIFS(' 2-3-6. Travel&amp;Costs of Stay'!P:P,' 2-3-6. Travel&amp;Costs of Stay'!C:C,B23,' 2-3-6. Travel&amp;Costs of Stay'!B:B,$C$21)
+SUMIFS('4. Equipment Costs'!H:H,'4. Equipment Costs'!C:C,B23,'4. Equipment Costs'!B:B,$C$21)
+SUMIFS('5. Subcontracting Costs'!H:H,'5. Subcontracting Costs'!C:C,B23,'5. Subcontracting Costs'!B:B,$C$21)
+SUMIFS(' 2-3-6. Travel&amp;Costs of Stay'!N:N,' 2-3-6. Travel&amp;Costs of Stay'!C:C,B23,' 2-3-6. Travel&amp;Costs of Stay'!B:B,$C$21)</f>
        <v>0</v>
      </c>
      <c r="D23" s="26">
        <f>SUMIFS('1. Staff costs'!S:S,'1. Staff costs'!C:C,B23,'1. Staff costs'!B:B,$D$21)
+SUMIFS(' 2-3-6. Travel&amp;Costs of Stay'!O:O,' 2-3-6. Travel&amp;Costs of Stay'!C:C,B23,' 2-3-6. Travel&amp;Costs of Stay'!B:B,$D$21)
+SUMIFS(' 2-3-6. Travel&amp;Costs of Stay'!P:P,' 2-3-6. Travel&amp;Costs of Stay'!C:C,B23,' 2-3-6. Travel&amp;Costs of Stay'!B:B,$D$21)
+SUMIFS('4. Equipment Costs'!H:H,'4. Equipment Costs'!C:C,B23,'4. Equipment Costs'!B:B,$D$21)
+SUMIFS('5. Subcontracting Costs'!H:H,'5. Subcontracting Costs'!C:C,B23,'5. Subcontracting Costs'!B:B,$D$21)
+SUMIFS(' 2-3-6. Travel&amp;Costs of Stay'!N:N,' 2-3-6. Travel&amp;Costs of Stay'!C:C,B23,' 2-3-6. Travel&amp;Costs of Stay'!B:B,$D$21)</f>
        <v>0</v>
      </c>
      <c r="E23" s="26">
        <f>SUMIFS('1. Staff costs'!S:S,'1. Staff costs'!C:C,B23,'1. Staff costs'!B:B,$E$21)
+SUMIFS(' 2-3-6. Travel&amp;Costs of Stay'!O:O,' 2-3-6. Travel&amp;Costs of Stay'!C:C,B23,' 2-3-6. Travel&amp;Costs of Stay'!B:B,$E$21)
+SUMIFS(' 2-3-6. Travel&amp;Costs of Stay'!P:P,' 2-3-6. Travel&amp;Costs of Stay'!C:C,B23,' 2-3-6. Travel&amp;Costs of Stay'!B:B,$E$21)
+SUMIFS('4. Equipment Costs'!H:H,'4. Equipment Costs'!C:C,B23,'4. Equipment Costs'!B:B,$E$21)
+SUMIFS('5. Subcontracting Costs'!H:H,'5. Subcontracting Costs'!C:C,B23,'5. Subcontracting Costs'!B:B,$E$21)
+SUMIFS(' 2-3-6. Travel&amp;Costs of Stay'!N:N,' 2-3-6. Travel&amp;Costs of Stay'!C:C,B23,' 2-3-6. Travel&amp;Costs of Stay'!B:B,$E$21)</f>
        <v>0</v>
      </c>
      <c r="F23" s="26">
        <f>SUMIFS('1. Staff costs'!S:S,'1. Staff costs'!C:C,B23,'1. Staff costs'!B:B,$F$21)
+SUMIFS(' 2-3-6. Travel&amp;Costs of Stay'!O:O,' 2-3-6. Travel&amp;Costs of Stay'!C:C,B23,' 2-3-6. Travel&amp;Costs of Stay'!B:B,$F$21)
+SUMIFS(' 2-3-6. Travel&amp;Costs of Stay'!P:P,' 2-3-6. Travel&amp;Costs of Stay'!C:C,B23,' 2-3-6. Travel&amp;Costs of Stay'!B:B,$F$21)
+SUMIFS('4. Equipment Costs'!H:H,'4. Equipment Costs'!C:C,B23,'4. Equipment Costs'!B:B,$F$21)
+SUMIFS('5. Subcontracting Costs'!H:H,'5. Subcontracting Costs'!C:C,B23,'5. Subcontracting Costs'!B:B,$F$21)
+SUMIFS(' 2-3-6. Travel&amp;Costs of Stay'!N:N,' 2-3-6. Travel&amp;Costs of Stay'!C:C,B23,' 2-3-6. Travel&amp;Costs of Stay'!B:B,$F$21)</f>
        <v>0</v>
      </c>
      <c r="G23" s="26">
        <f>SUMIFS('1. Staff costs'!S:S,'1. Staff costs'!C:C,B23,'1. Staff costs'!B:B,$G$21)
+SUMIFS(' 2-3-6. Travel&amp;Costs of Stay'!O:O,' 2-3-6. Travel&amp;Costs of Stay'!C:C,B23,' 2-3-6. Travel&amp;Costs of Stay'!B:B,$G$21)
+SUMIFS(' 2-3-6. Travel&amp;Costs of Stay'!P:P,' 2-3-6. Travel&amp;Costs of Stay'!C:C,B23,' 2-3-6. Travel&amp;Costs of Stay'!B:B,$G$21)
+SUMIFS('4. Equipment Costs'!H:H,'4. Equipment Costs'!C:C,B23,'4. Equipment Costs'!B:B,$G$21)
+SUMIFS('5. Subcontracting Costs'!H:H,'5. Subcontracting Costs'!C:C,B23,'5. Subcontracting Costs'!B:B,$G$21)
+SUMIFS(' 2-3-6. Travel&amp;Costs of Stay'!N:N,' 2-3-6. Travel&amp;Costs of Stay'!C:C,B23,' 2-3-6. Travel&amp;Costs of Stay'!B:B,$G$21)</f>
        <v>0</v>
      </c>
      <c r="H23" s="210">
        <f t="shared" si="3"/>
        <v>0</v>
      </c>
      <c r="I23" s="211"/>
    </row>
    <row r="24" spans="2:9" x14ac:dyDescent="0.25">
      <c r="B24" s="52" t="s">
        <v>10</v>
      </c>
      <c r="C24" s="26">
        <f>SUMIFS('1. Staff costs'!S:S,'1. Staff costs'!C:C,B24,'1. Staff costs'!B:B,$C$21)
+SUMIFS(' 2-3-6. Travel&amp;Costs of Stay'!O:O,' 2-3-6. Travel&amp;Costs of Stay'!C:C,B24,' 2-3-6. Travel&amp;Costs of Stay'!B:B,$C$21)
+SUMIFS(' 2-3-6. Travel&amp;Costs of Stay'!P:P,' 2-3-6. Travel&amp;Costs of Stay'!C:C,B24,' 2-3-6. Travel&amp;Costs of Stay'!B:B,$C$21)
+SUMIFS('4. Equipment Costs'!H:H,'4. Equipment Costs'!C:C,B24,'4. Equipment Costs'!B:B,$C$21)
+SUMIFS('5. Subcontracting Costs'!H:H,'5. Subcontracting Costs'!C:C,B24,'5. Subcontracting Costs'!B:B,$C$21)
+SUMIFS(' 2-3-6. Travel&amp;Costs of Stay'!N:N,' 2-3-6. Travel&amp;Costs of Stay'!C:C,B24,' 2-3-6. Travel&amp;Costs of Stay'!B:B,$C$21)</f>
        <v>0</v>
      </c>
      <c r="D24" s="26">
        <f>SUMIFS('1. Staff costs'!S:S,'1. Staff costs'!C:C,B24,'1. Staff costs'!B:B,$D$21)
+SUMIFS(' 2-3-6. Travel&amp;Costs of Stay'!O:O,' 2-3-6. Travel&amp;Costs of Stay'!C:C,B24,' 2-3-6. Travel&amp;Costs of Stay'!B:B,$D$21)
+SUMIFS(' 2-3-6. Travel&amp;Costs of Stay'!P:P,' 2-3-6. Travel&amp;Costs of Stay'!C:C,B24,' 2-3-6. Travel&amp;Costs of Stay'!B:B,$D$21)
+SUMIFS('4. Equipment Costs'!H:H,'4. Equipment Costs'!C:C,B24,'4. Equipment Costs'!B:B,$D$21)
+SUMIFS('5. Subcontracting Costs'!H:H,'5. Subcontracting Costs'!C:C,B24,'5. Subcontracting Costs'!B:B,$D$21)
+SUMIFS(' 2-3-6. Travel&amp;Costs of Stay'!N:N,' 2-3-6. Travel&amp;Costs of Stay'!C:C,B24,' 2-3-6. Travel&amp;Costs of Stay'!B:B,$D$21)</f>
        <v>0</v>
      </c>
      <c r="E24" s="26">
        <f>SUMIFS('1. Staff costs'!S:S,'1. Staff costs'!C:C,B24,'1. Staff costs'!B:B,$E$21)
+SUMIFS(' 2-3-6. Travel&amp;Costs of Stay'!O:O,' 2-3-6. Travel&amp;Costs of Stay'!C:C,B24,' 2-3-6. Travel&amp;Costs of Stay'!B:B,$E$21)
+SUMIFS(' 2-3-6. Travel&amp;Costs of Stay'!P:P,' 2-3-6. Travel&amp;Costs of Stay'!C:C,B24,' 2-3-6. Travel&amp;Costs of Stay'!B:B,$E$21)
+SUMIFS('4. Equipment Costs'!H:H,'4. Equipment Costs'!C:C,B24,'4. Equipment Costs'!B:B,$E$21)
+SUMIFS('5. Subcontracting Costs'!H:H,'5. Subcontracting Costs'!C:C,B24,'5. Subcontracting Costs'!B:B,$E$21)
+SUMIFS(' 2-3-6. Travel&amp;Costs of Stay'!N:N,' 2-3-6. Travel&amp;Costs of Stay'!C:C,B24,' 2-3-6. Travel&amp;Costs of Stay'!B:B,$E$21)</f>
        <v>0</v>
      </c>
      <c r="F24" s="26">
        <f>SUMIFS('1. Staff costs'!S:S,'1. Staff costs'!C:C,B24,'1. Staff costs'!B:B,$F$21)
+SUMIFS(' 2-3-6. Travel&amp;Costs of Stay'!O:O,' 2-3-6. Travel&amp;Costs of Stay'!C:C,B24,' 2-3-6. Travel&amp;Costs of Stay'!B:B,$F$21)
+SUMIFS(' 2-3-6. Travel&amp;Costs of Stay'!P:P,' 2-3-6. Travel&amp;Costs of Stay'!C:C,B24,' 2-3-6. Travel&amp;Costs of Stay'!B:B,$F$21)
+SUMIFS('4. Equipment Costs'!H:H,'4. Equipment Costs'!C:C,B24,'4. Equipment Costs'!B:B,$F$21)
+SUMIFS('5. Subcontracting Costs'!H:H,'5. Subcontracting Costs'!C:C,B24,'5. Subcontracting Costs'!B:B,$F$21)
+SUMIFS(' 2-3-6. Travel&amp;Costs of Stay'!N:N,' 2-3-6. Travel&amp;Costs of Stay'!C:C,B24,' 2-3-6. Travel&amp;Costs of Stay'!B:B,$F$21)</f>
        <v>0</v>
      </c>
      <c r="G24" s="26">
        <f>SUMIFS('1. Staff costs'!S:S,'1. Staff costs'!C:C,B24,'1. Staff costs'!B:B,$G$21)
+SUMIFS(' 2-3-6. Travel&amp;Costs of Stay'!O:O,' 2-3-6. Travel&amp;Costs of Stay'!C:C,B24,' 2-3-6. Travel&amp;Costs of Stay'!B:B,$G$21)
+SUMIFS(' 2-3-6. Travel&amp;Costs of Stay'!P:P,' 2-3-6. Travel&amp;Costs of Stay'!C:C,B24,' 2-3-6. Travel&amp;Costs of Stay'!B:B,$G$21)
+SUMIFS('4. Equipment Costs'!H:H,'4. Equipment Costs'!C:C,B24,'4. Equipment Costs'!B:B,$G$21)
+SUMIFS('5. Subcontracting Costs'!H:H,'5. Subcontracting Costs'!C:C,B24,'5. Subcontracting Costs'!B:B,$G$21)
+SUMIFS(' 2-3-6. Travel&amp;Costs of Stay'!N:N,' 2-3-6. Travel&amp;Costs of Stay'!C:C,B24,' 2-3-6. Travel&amp;Costs of Stay'!B:B,$G$21)</f>
        <v>0</v>
      </c>
      <c r="H24" s="210">
        <f t="shared" si="3"/>
        <v>0</v>
      </c>
      <c r="I24" s="211"/>
    </row>
    <row r="25" spans="2:9" x14ac:dyDescent="0.25">
      <c r="B25" s="52" t="s">
        <v>11</v>
      </c>
      <c r="C25" s="26">
        <f>SUMIFS('1. Staff costs'!S:S,'1. Staff costs'!C:C,B25,'1. Staff costs'!B:B,$C$21)
+SUMIFS(' 2-3-6. Travel&amp;Costs of Stay'!O:O,' 2-3-6. Travel&amp;Costs of Stay'!C:C,B25,' 2-3-6. Travel&amp;Costs of Stay'!B:B,$C$21)
+SUMIFS(' 2-3-6. Travel&amp;Costs of Stay'!P:P,' 2-3-6. Travel&amp;Costs of Stay'!C:C,B25,' 2-3-6. Travel&amp;Costs of Stay'!B:B,$C$21)
+SUMIFS('4. Equipment Costs'!H:H,'4. Equipment Costs'!C:C,B25,'4. Equipment Costs'!B:B,$C$21)
+SUMIFS('5. Subcontracting Costs'!H:H,'5. Subcontracting Costs'!C:C,B25,'5. Subcontracting Costs'!B:B,$C$21)
+SUMIFS(' 2-3-6. Travel&amp;Costs of Stay'!N:N,' 2-3-6. Travel&amp;Costs of Stay'!C:C,B25,' 2-3-6. Travel&amp;Costs of Stay'!B:B,$C$21)</f>
        <v>0</v>
      </c>
      <c r="D25" s="26">
        <f>SUMIFS('1. Staff costs'!S:S,'1. Staff costs'!C:C,B25,'1. Staff costs'!B:B,$D$21)
+SUMIFS(' 2-3-6. Travel&amp;Costs of Stay'!O:O,' 2-3-6. Travel&amp;Costs of Stay'!C:C,B25,' 2-3-6. Travel&amp;Costs of Stay'!B:B,$D$21)
+SUMIFS(' 2-3-6. Travel&amp;Costs of Stay'!P:P,' 2-3-6. Travel&amp;Costs of Stay'!C:C,B25,' 2-3-6. Travel&amp;Costs of Stay'!B:B,$D$21)
+SUMIFS('4. Equipment Costs'!H:H,'4. Equipment Costs'!C:C,B25,'4. Equipment Costs'!B:B,$D$21)
+SUMIFS('5. Subcontracting Costs'!H:H,'5. Subcontracting Costs'!C:C,B25,'5. Subcontracting Costs'!B:B,$D$21)
+SUMIFS(' 2-3-6. Travel&amp;Costs of Stay'!N:N,' 2-3-6. Travel&amp;Costs of Stay'!C:C,B25,' 2-3-6. Travel&amp;Costs of Stay'!B:B,$D$21)</f>
        <v>0</v>
      </c>
      <c r="E25" s="26">
        <f>SUMIFS('1. Staff costs'!S:S,'1. Staff costs'!C:C,B25,'1. Staff costs'!B:B,$E$21)
+SUMIFS(' 2-3-6. Travel&amp;Costs of Stay'!O:O,' 2-3-6. Travel&amp;Costs of Stay'!C:C,B25,' 2-3-6. Travel&amp;Costs of Stay'!B:B,$E$21)
+SUMIFS(' 2-3-6. Travel&amp;Costs of Stay'!P:P,' 2-3-6. Travel&amp;Costs of Stay'!C:C,B25,' 2-3-6. Travel&amp;Costs of Stay'!B:B,$E$21)
+SUMIFS('4. Equipment Costs'!H:H,'4. Equipment Costs'!C:C,B25,'4. Equipment Costs'!B:B,$E$21)
+SUMIFS('5. Subcontracting Costs'!H:H,'5. Subcontracting Costs'!C:C,B25,'5. Subcontracting Costs'!B:B,$E$21)
+SUMIFS(' 2-3-6. Travel&amp;Costs of Stay'!N:N,' 2-3-6. Travel&amp;Costs of Stay'!C:C,B25,' 2-3-6. Travel&amp;Costs of Stay'!B:B,$E$21)</f>
        <v>0</v>
      </c>
      <c r="F25" s="26">
        <f>SUMIFS('1. Staff costs'!S:S,'1. Staff costs'!C:C,B25,'1. Staff costs'!B:B,$F$21)
+SUMIFS(' 2-3-6. Travel&amp;Costs of Stay'!O:O,' 2-3-6. Travel&amp;Costs of Stay'!C:C,B25,' 2-3-6. Travel&amp;Costs of Stay'!B:B,$F$21)
+SUMIFS(' 2-3-6. Travel&amp;Costs of Stay'!P:P,' 2-3-6. Travel&amp;Costs of Stay'!C:C,B25,' 2-3-6. Travel&amp;Costs of Stay'!B:B,$F$21)
+SUMIFS('4. Equipment Costs'!H:H,'4. Equipment Costs'!C:C,B25,'4. Equipment Costs'!B:B,$F$21)
+SUMIFS('5. Subcontracting Costs'!H:H,'5. Subcontracting Costs'!C:C,B25,'5. Subcontracting Costs'!B:B,$F$21)
+SUMIFS(' 2-3-6. Travel&amp;Costs of Stay'!N:N,' 2-3-6. Travel&amp;Costs of Stay'!C:C,B25,' 2-3-6. Travel&amp;Costs of Stay'!B:B,$F$21)</f>
        <v>0</v>
      </c>
      <c r="G25" s="26">
        <f>SUMIFS('1. Staff costs'!S:S,'1. Staff costs'!C:C,B25,'1. Staff costs'!B:B,$G$21)
+SUMIFS(' 2-3-6. Travel&amp;Costs of Stay'!O:O,' 2-3-6. Travel&amp;Costs of Stay'!C:C,B25,' 2-3-6. Travel&amp;Costs of Stay'!B:B,$G$21)
+SUMIFS(' 2-3-6. Travel&amp;Costs of Stay'!P:P,' 2-3-6. Travel&amp;Costs of Stay'!C:C,B25,' 2-3-6. Travel&amp;Costs of Stay'!B:B,$G$21)
+SUMIFS('4. Equipment Costs'!H:H,'4. Equipment Costs'!C:C,B25,'4. Equipment Costs'!B:B,$G$21)
+SUMIFS('5. Subcontracting Costs'!H:H,'5. Subcontracting Costs'!C:C,B25,'5. Subcontracting Costs'!B:B,$G$21)
+SUMIFS(' 2-3-6. Travel&amp;Costs of Stay'!N:N,' 2-3-6. Travel&amp;Costs of Stay'!C:C,B25,' 2-3-6. Travel&amp;Costs of Stay'!B:B,$G$21)</f>
        <v>0</v>
      </c>
      <c r="H25" s="210">
        <f t="shared" si="3"/>
        <v>0</v>
      </c>
      <c r="I25" s="211"/>
    </row>
    <row r="26" spans="2:9" x14ac:dyDescent="0.25">
      <c r="B26" s="52" t="s">
        <v>12</v>
      </c>
      <c r="C26" s="26">
        <f>SUMIFS('1. Staff costs'!S:S,'1. Staff costs'!C:C,B26,'1. Staff costs'!B:B,$C$21)
+SUMIFS(' 2-3-6. Travel&amp;Costs of Stay'!O:O,' 2-3-6. Travel&amp;Costs of Stay'!C:C,B26,' 2-3-6. Travel&amp;Costs of Stay'!B:B,$C$21)
+SUMIFS(' 2-3-6. Travel&amp;Costs of Stay'!P:P,' 2-3-6. Travel&amp;Costs of Stay'!C:C,B26,' 2-3-6. Travel&amp;Costs of Stay'!B:B,$C$21)
+SUMIFS('4. Equipment Costs'!H:H,'4. Equipment Costs'!C:C,B26,'4. Equipment Costs'!B:B,$C$21)
+SUMIFS('5. Subcontracting Costs'!H:H,'5. Subcontracting Costs'!C:C,B26,'5. Subcontracting Costs'!B:B,$C$21)
+SUMIFS(' 2-3-6. Travel&amp;Costs of Stay'!N:N,' 2-3-6. Travel&amp;Costs of Stay'!C:C,B26,' 2-3-6. Travel&amp;Costs of Stay'!B:B,$C$21)</f>
        <v>0</v>
      </c>
      <c r="D26" s="26">
        <f>SUMIFS('1. Staff costs'!S:S,'1. Staff costs'!C:C,B26,'1. Staff costs'!B:B,$D$21)
+SUMIFS(' 2-3-6. Travel&amp;Costs of Stay'!O:O,' 2-3-6. Travel&amp;Costs of Stay'!C:C,B26,' 2-3-6. Travel&amp;Costs of Stay'!B:B,$D$21)
+SUMIFS(' 2-3-6. Travel&amp;Costs of Stay'!P:P,' 2-3-6. Travel&amp;Costs of Stay'!C:C,B26,' 2-3-6. Travel&amp;Costs of Stay'!B:B,$D$21)
+SUMIFS('4. Equipment Costs'!H:H,'4. Equipment Costs'!C:C,B26,'4. Equipment Costs'!B:B,$D$21)
+SUMIFS('5. Subcontracting Costs'!H:H,'5. Subcontracting Costs'!C:C,B26,'5. Subcontracting Costs'!B:B,$D$21)
+SUMIFS(' 2-3-6. Travel&amp;Costs of Stay'!N:N,' 2-3-6. Travel&amp;Costs of Stay'!C:C,B26,' 2-3-6. Travel&amp;Costs of Stay'!B:B,$D$21)</f>
        <v>0</v>
      </c>
      <c r="E26" s="26">
        <f>SUMIFS('1. Staff costs'!S:S,'1. Staff costs'!C:C,B26,'1. Staff costs'!B:B,$E$21)
+SUMIFS(' 2-3-6. Travel&amp;Costs of Stay'!O:O,' 2-3-6. Travel&amp;Costs of Stay'!C:C,B26,' 2-3-6. Travel&amp;Costs of Stay'!B:B,$E$21)
+SUMIFS(' 2-3-6. Travel&amp;Costs of Stay'!P:P,' 2-3-6. Travel&amp;Costs of Stay'!C:C,B26,' 2-3-6. Travel&amp;Costs of Stay'!B:B,$E$21)
+SUMIFS('4. Equipment Costs'!H:H,'4. Equipment Costs'!C:C,B26,'4. Equipment Costs'!B:B,$E$21)
+SUMIFS('5. Subcontracting Costs'!H:H,'5. Subcontracting Costs'!C:C,B26,'5. Subcontracting Costs'!B:B,$E$21)
+SUMIFS(' 2-3-6. Travel&amp;Costs of Stay'!N:N,' 2-3-6. Travel&amp;Costs of Stay'!C:C,B26,' 2-3-6. Travel&amp;Costs of Stay'!B:B,$E$21)</f>
        <v>0</v>
      </c>
      <c r="F26" s="26">
        <f>SUMIFS('1. Staff costs'!S:S,'1. Staff costs'!C:C,B26,'1. Staff costs'!B:B,$F$21)
+SUMIFS(' 2-3-6. Travel&amp;Costs of Stay'!O:O,' 2-3-6. Travel&amp;Costs of Stay'!C:C,B26,' 2-3-6. Travel&amp;Costs of Stay'!B:B,$F$21)
+SUMIFS(' 2-3-6. Travel&amp;Costs of Stay'!P:P,' 2-3-6. Travel&amp;Costs of Stay'!C:C,B26,' 2-3-6. Travel&amp;Costs of Stay'!B:B,$F$21)
+SUMIFS('4. Equipment Costs'!H:H,'4. Equipment Costs'!C:C,B26,'4. Equipment Costs'!B:B,$F$21)
+SUMIFS('5. Subcontracting Costs'!H:H,'5. Subcontracting Costs'!C:C,B26,'5. Subcontracting Costs'!B:B,$F$21)
+SUMIFS(' 2-3-6. Travel&amp;Costs of Stay'!N:N,' 2-3-6. Travel&amp;Costs of Stay'!C:C,B26,' 2-3-6. Travel&amp;Costs of Stay'!B:B,$F$21)</f>
        <v>0</v>
      </c>
      <c r="G26" s="26">
        <f>SUMIFS('1. Staff costs'!S:S,'1. Staff costs'!C:C,B26,'1. Staff costs'!B:B,$G$21)
+SUMIFS(' 2-3-6. Travel&amp;Costs of Stay'!O:O,' 2-3-6. Travel&amp;Costs of Stay'!C:C,B26,' 2-3-6. Travel&amp;Costs of Stay'!B:B,$G$21)
+SUMIFS(' 2-3-6. Travel&amp;Costs of Stay'!P:P,' 2-3-6. Travel&amp;Costs of Stay'!C:C,B26,' 2-3-6. Travel&amp;Costs of Stay'!B:B,$G$21)
+SUMIFS('4. Equipment Costs'!H:H,'4. Equipment Costs'!C:C,B26,'4. Equipment Costs'!B:B,$G$21)
+SUMIFS('5. Subcontracting Costs'!H:H,'5. Subcontracting Costs'!C:C,B26,'5. Subcontracting Costs'!B:B,$G$21)
+SUMIFS(' 2-3-6. Travel&amp;Costs of Stay'!N:N,' 2-3-6. Travel&amp;Costs of Stay'!C:C,B26,' 2-3-6. Travel&amp;Costs of Stay'!B:B,$G$21)</f>
        <v>0</v>
      </c>
      <c r="H26" s="210">
        <f t="shared" si="3"/>
        <v>0</v>
      </c>
      <c r="I26" s="211"/>
    </row>
    <row r="27" spans="2:9" x14ac:dyDescent="0.25">
      <c r="B27" s="52" t="s">
        <v>13</v>
      </c>
      <c r="C27" s="26">
        <f>SUMIFS('1. Staff costs'!S:S,'1. Staff costs'!C:C,B27,'1. Staff costs'!B:B,$C$21)
+SUMIFS(' 2-3-6. Travel&amp;Costs of Stay'!O:O,' 2-3-6. Travel&amp;Costs of Stay'!C:C,B27,' 2-3-6. Travel&amp;Costs of Stay'!B:B,$C$21)
+SUMIFS(' 2-3-6. Travel&amp;Costs of Stay'!P:P,' 2-3-6. Travel&amp;Costs of Stay'!C:C,B27,' 2-3-6. Travel&amp;Costs of Stay'!B:B,$C$21)
+SUMIFS('4. Equipment Costs'!H:H,'4. Equipment Costs'!C:C,B27,'4. Equipment Costs'!B:B,$C$21)
+SUMIFS('5. Subcontracting Costs'!H:H,'5. Subcontracting Costs'!C:C,B27,'5. Subcontracting Costs'!B:B,$C$21)
+SUMIFS(' 2-3-6. Travel&amp;Costs of Stay'!N:N,' 2-3-6. Travel&amp;Costs of Stay'!C:C,B27,' 2-3-6. Travel&amp;Costs of Stay'!B:B,$C$21)</f>
        <v>0</v>
      </c>
      <c r="D27" s="26">
        <f>SUMIFS('1. Staff costs'!S:S,'1. Staff costs'!C:C,B27,'1. Staff costs'!B:B,$D$21)
+SUMIFS(' 2-3-6. Travel&amp;Costs of Stay'!O:O,' 2-3-6. Travel&amp;Costs of Stay'!C:C,B27,' 2-3-6. Travel&amp;Costs of Stay'!B:B,$D$21)
+SUMIFS(' 2-3-6. Travel&amp;Costs of Stay'!P:P,' 2-3-6. Travel&amp;Costs of Stay'!C:C,B27,' 2-3-6. Travel&amp;Costs of Stay'!B:B,$D$21)
+SUMIFS('4. Equipment Costs'!H:H,'4. Equipment Costs'!C:C,B27,'4. Equipment Costs'!B:B,$D$21)
+SUMIFS('5. Subcontracting Costs'!H:H,'5. Subcontracting Costs'!C:C,B27,'5. Subcontracting Costs'!B:B,$D$21)
+SUMIFS(' 2-3-6. Travel&amp;Costs of Stay'!N:N,' 2-3-6. Travel&amp;Costs of Stay'!C:C,B27,' 2-3-6. Travel&amp;Costs of Stay'!B:B,$D$21)</f>
        <v>0</v>
      </c>
      <c r="E27" s="26">
        <f>SUMIFS('1. Staff costs'!S:S,'1. Staff costs'!C:C,B27,'1. Staff costs'!B:B,$E$21)
+SUMIFS(' 2-3-6. Travel&amp;Costs of Stay'!O:O,' 2-3-6. Travel&amp;Costs of Stay'!C:C,B27,' 2-3-6. Travel&amp;Costs of Stay'!B:B,$E$21)
+SUMIFS(' 2-3-6. Travel&amp;Costs of Stay'!P:P,' 2-3-6. Travel&amp;Costs of Stay'!C:C,B27,' 2-3-6. Travel&amp;Costs of Stay'!B:B,$E$21)
+SUMIFS('4. Equipment Costs'!H:H,'4. Equipment Costs'!C:C,B27,'4. Equipment Costs'!B:B,$E$21)
+SUMIFS('5. Subcontracting Costs'!H:H,'5. Subcontracting Costs'!C:C,B27,'5. Subcontracting Costs'!B:B,$E$21)
+SUMIFS(' 2-3-6. Travel&amp;Costs of Stay'!N:N,' 2-3-6. Travel&amp;Costs of Stay'!C:C,B27,' 2-3-6. Travel&amp;Costs of Stay'!B:B,$E$21)</f>
        <v>0</v>
      </c>
      <c r="F27" s="26">
        <f>SUMIFS('1. Staff costs'!S:S,'1. Staff costs'!C:C,B27,'1. Staff costs'!B:B,$F$21)
+SUMIFS(' 2-3-6. Travel&amp;Costs of Stay'!O:O,' 2-3-6. Travel&amp;Costs of Stay'!C:C,B27,' 2-3-6. Travel&amp;Costs of Stay'!B:B,$F$21)
+SUMIFS(' 2-3-6. Travel&amp;Costs of Stay'!P:P,' 2-3-6. Travel&amp;Costs of Stay'!C:C,B27,' 2-3-6. Travel&amp;Costs of Stay'!B:B,$F$21)
+SUMIFS('4. Equipment Costs'!H:H,'4. Equipment Costs'!C:C,B27,'4. Equipment Costs'!B:B,$F$21)
+SUMIFS('5. Subcontracting Costs'!H:H,'5. Subcontracting Costs'!C:C,B27,'5. Subcontracting Costs'!B:B,$F$21)
+SUMIFS(' 2-3-6. Travel&amp;Costs of Stay'!N:N,' 2-3-6. Travel&amp;Costs of Stay'!C:C,B27,' 2-3-6. Travel&amp;Costs of Stay'!B:B,$F$21)</f>
        <v>0</v>
      </c>
      <c r="G27" s="26">
        <f>SUMIFS('1. Staff costs'!S:S,'1. Staff costs'!C:C,B27,'1. Staff costs'!B:B,$G$21)
+SUMIFS(' 2-3-6. Travel&amp;Costs of Stay'!O:O,' 2-3-6. Travel&amp;Costs of Stay'!C:C,B27,' 2-3-6. Travel&amp;Costs of Stay'!B:B,$G$21)
+SUMIFS(' 2-3-6. Travel&amp;Costs of Stay'!P:P,' 2-3-6. Travel&amp;Costs of Stay'!C:C,B27,' 2-3-6. Travel&amp;Costs of Stay'!B:B,$G$21)
+SUMIFS('4. Equipment Costs'!H:H,'4. Equipment Costs'!C:C,B27,'4. Equipment Costs'!B:B,$G$21)
+SUMIFS('5. Subcontracting Costs'!H:H,'5. Subcontracting Costs'!C:C,B27,'5. Subcontracting Costs'!B:B,$G$21)
+SUMIFS(' 2-3-6. Travel&amp;Costs of Stay'!N:N,' 2-3-6. Travel&amp;Costs of Stay'!C:C,B27,' 2-3-6. Travel&amp;Costs of Stay'!B:B,$G$21)</f>
        <v>0</v>
      </c>
      <c r="H27" s="210">
        <f t="shared" si="3"/>
        <v>0</v>
      </c>
      <c r="I27" s="211"/>
    </row>
    <row r="28" spans="2:9" x14ac:dyDescent="0.25">
      <c r="B28" s="52" t="s">
        <v>14</v>
      </c>
      <c r="C28" s="26">
        <f>SUMIFS('1. Staff costs'!S:S,'1. Staff costs'!C:C,B28,'1. Staff costs'!B:B,$C$21)
+SUMIFS(' 2-3-6. Travel&amp;Costs of Stay'!O:O,' 2-3-6. Travel&amp;Costs of Stay'!C:C,B28,' 2-3-6. Travel&amp;Costs of Stay'!B:B,$C$21)
+SUMIFS(' 2-3-6. Travel&amp;Costs of Stay'!P:P,' 2-3-6. Travel&amp;Costs of Stay'!C:C,B28,' 2-3-6. Travel&amp;Costs of Stay'!B:B,$C$21)
+SUMIFS('4. Equipment Costs'!H:H,'4. Equipment Costs'!C:C,B28,'4. Equipment Costs'!B:B,$C$21)
+SUMIFS('5. Subcontracting Costs'!H:H,'5. Subcontracting Costs'!C:C,B28,'5. Subcontracting Costs'!B:B,$C$21)
+SUMIFS(' 2-3-6. Travel&amp;Costs of Stay'!N:N,' 2-3-6. Travel&amp;Costs of Stay'!C:C,B28,' 2-3-6. Travel&amp;Costs of Stay'!B:B,$C$21)</f>
        <v>0</v>
      </c>
      <c r="D28" s="26">
        <f>SUMIFS('1. Staff costs'!S:S,'1. Staff costs'!C:C,B28,'1. Staff costs'!B:B,$D$21)
+SUMIFS(' 2-3-6. Travel&amp;Costs of Stay'!O:O,' 2-3-6. Travel&amp;Costs of Stay'!C:C,B28,' 2-3-6. Travel&amp;Costs of Stay'!B:B,$D$21)
+SUMIFS(' 2-3-6. Travel&amp;Costs of Stay'!P:P,' 2-3-6. Travel&amp;Costs of Stay'!C:C,B28,' 2-3-6. Travel&amp;Costs of Stay'!B:B,$D$21)
+SUMIFS('4. Equipment Costs'!H:H,'4. Equipment Costs'!C:C,B28,'4. Equipment Costs'!B:B,$D$21)
+SUMIFS('5. Subcontracting Costs'!H:H,'5. Subcontracting Costs'!C:C,B28,'5. Subcontracting Costs'!B:B,$D$21)
+SUMIFS(' 2-3-6. Travel&amp;Costs of Stay'!N:N,' 2-3-6. Travel&amp;Costs of Stay'!C:C,B28,' 2-3-6. Travel&amp;Costs of Stay'!B:B,$D$21)</f>
        <v>0</v>
      </c>
      <c r="E28" s="26">
        <f>SUMIFS('1. Staff costs'!S:S,'1. Staff costs'!C:C,B28,'1. Staff costs'!B:B,$E$21)
+SUMIFS(' 2-3-6. Travel&amp;Costs of Stay'!O:O,' 2-3-6. Travel&amp;Costs of Stay'!C:C,B28,' 2-3-6. Travel&amp;Costs of Stay'!B:B,$E$21)
+SUMIFS(' 2-3-6. Travel&amp;Costs of Stay'!P:P,' 2-3-6. Travel&amp;Costs of Stay'!C:C,B28,' 2-3-6. Travel&amp;Costs of Stay'!B:B,$E$21)
+SUMIFS('4. Equipment Costs'!H:H,'4. Equipment Costs'!C:C,B28,'4. Equipment Costs'!B:B,$E$21)
+SUMIFS('5. Subcontracting Costs'!H:H,'5. Subcontracting Costs'!C:C,B28,'5. Subcontracting Costs'!B:B,$E$21)
+SUMIFS(' 2-3-6. Travel&amp;Costs of Stay'!N:N,' 2-3-6. Travel&amp;Costs of Stay'!C:C,B28,' 2-3-6. Travel&amp;Costs of Stay'!B:B,$E$21)</f>
        <v>0</v>
      </c>
      <c r="F28" s="26">
        <f>SUMIFS('1. Staff costs'!S:S,'1. Staff costs'!C:C,B28,'1. Staff costs'!B:B,$F$21)
+SUMIFS(' 2-3-6. Travel&amp;Costs of Stay'!O:O,' 2-3-6. Travel&amp;Costs of Stay'!C:C,B28,' 2-3-6. Travel&amp;Costs of Stay'!B:B,$F$21)
+SUMIFS(' 2-3-6. Travel&amp;Costs of Stay'!P:P,' 2-3-6. Travel&amp;Costs of Stay'!C:C,B28,' 2-3-6. Travel&amp;Costs of Stay'!B:B,$F$21)
+SUMIFS('4. Equipment Costs'!H:H,'4. Equipment Costs'!C:C,B28,'4. Equipment Costs'!B:B,$F$21)
+SUMIFS('5. Subcontracting Costs'!H:H,'5. Subcontracting Costs'!C:C,B28,'5. Subcontracting Costs'!B:B,$F$21)
+SUMIFS(' 2-3-6. Travel&amp;Costs of Stay'!N:N,' 2-3-6. Travel&amp;Costs of Stay'!C:C,B28,' 2-3-6. Travel&amp;Costs of Stay'!B:B,$F$21)</f>
        <v>0</v>
      </c>
      <c r="G28" s="26">
        <f>SUMIFS('1. Staff costs'!S:S,'1. Staff costs'!C:C,B28,'1. Staff costs'!B:B,$G$21)
+SUMIFS(' 2-3-6. Travel&amp;Costs of Stay'!O:O,' 2-3-6. Travel&amp;Costs of Stay'!C:C,B28,' 2-3-6. Travel&amp;Costs of Stay'!B:B,$G$21)
+SUMIFS(' 2-3-6. Travel&amp;Costs of Stay'!P:P,' 2-3-6. Travel&amp;Costs of Stay'!C:C,B28,' 2-3-6. Travel&amp;Costs of Stay'!B:B,$G$21)
+SUMIFS('4. Equipment Costs'!H:H,'4. Equipment Costs'!C:C,B28,'4. Equipment Costs'!B:B,$G$21)
+SUMIFS('5. Subcontracting Costs'!H:H,'5. Subcontracting Costs'!C:C,B28,'5. Subcontracting Costs'!B:B,$G$21)
+SUMIFS(' 2-3-6. Travel&amp;Costs of Stay'!N:N,' 2-3-6. Travel&amp;Costs of Stay'!C:C,B28,' 2-3-6. Travel&amp;Costs of Stay'!B:B,$G$21)</f>
        <v>0</v>
      </c>
      <c r="H28" s="210">
        <f t="shared" si="3"/>
        <v>0</v>
      </c>
      <c r="I28" s="211"/>
    </row>
    <row r="29" spans="2:9" x14ac:dyDescent="0.25">
      <c r="B29" s="52" t="s">
        <v>15</v>
      </c>
      <c r="C29" s="26">
        <f>SUMIFS('1. Staff costs'!S:S,'1. Staff costs'!C:C,B29,'1. Staff costs'!B:B,$C$21)
+SUMIFS(' 2-3-6. Travel&amp;Costs of Stay'!O:O,' 2-3-6. Travel&amp;Costs of Stay'!C:C,B29,' 2-3-6. Travel&amp;Costs of Stay'!B:B,$C$21)
+SUMIFS(' 2-3-6. Travel&amp;Costs of Stay'!P:P,' 2-3-6. Travel&amp;Costs of Stay'!C:C,B29,' 2-3-6. Travel&amp;Costs of Stay'!B:B,$C$21)
+SUMIFS('4. Equipment Costs'!H:H,'4. Equipment Costs'!C:C,B29,'4. Equipment Costs'!B:B,$C$21)
+SUMIFS('5. Subcontracting Costs'!H:H,'5. Subcontracting Costs'!C:C,B29,'5. Subcontracting Costs'!B:B,$C$21)
+SUMIFS(' 2-3-6. Travel&amp;Costs of Stay'!N:N,' 2-3-6. Travel&amp;Costs of Stay'!C:C,B29,' 2-3-6. Travel&amp;Costs of Stay'!B:B,$C$21)</f>
        <v>0</v>
      </c>
      <c r="D29" s="26">
        <f>SUMIFS('1. Staff costs'!S:S,'1. Staff costs'!C:C,B29,'1. Staff costs'!B:B,$D$21)
+SUMIFS(' 2-3-6. Travel&amp;Costs of Stay'!O:O,' 2-3-6. Travel&amp;Costs of Stay'!C:C,B29,' 2-3-6. Travel&amp;Costs of Stay'!B:B,$D$21)
+SUMIFS(' 2-3-6. Travel&amp;Costs of Stay'!P:P,' 2-3-6. Travel&amp;Costs of Stay'!C:C,B29,' 2-3-6. Travel&amp;Costs of Stay'!B:B,$D$21)
+SUMIFS('4. Equipment Costs'!H:H,'4. Equipment Costs'!C:C,B29,'4. Equipment Costs'!B:B,$D$21)
+SUMIFS('5. Subcontracting Costs'!H:H,'5. Subcontracting Costs'!C:C,B29,'5. Subcontracting Costs'!B:B,$D$21)
+SUMIFS(' 2-3-6. Travel&amp;Costs of Stay'!N:N,' 2-3-6. Travel&amp;Costs of Stay'!C:C,B29,' 2-3-6. Travel&amp;Costs of Stay'!B:B,$D$21)</f>
        <v>0</v>
      </c>
      <c r="E29" s="26">
        <f>SUMIFS('1. Staff costs'!S:S,'1. Staff costs'!C:C,B29,'1. Staff costs'!B:B,$E$21)
+SUMIFS(' 2-3-6. Travel&amp;Costs of Stay'!O:O,' 2-3-6. Travel&amp;Costs of Stay'!C:C,B29,' 2-3-6. Travel&amp;Costs of Stay'!B:B,$E$21)
+SUMIFS(' 2-3-6. Travel&amp;Costs of Stay'!P:P,' 2-3-6. Travel&amp;Costs of Stay'!C:C,B29,' 2-3-6. Travel&amp;Costs of Stay'!B:B,$E$21)
+SUMIFS('4. Equipment Costs'!H:H,'4. Equipment Costs'!C:C,B29,'4. Equipment Costs'!B:B,$E$21)
+SUMIFS('5. Subcontracting Costs'!H:H,'5. Subcontracting Costs'!C:C,B29,'5. Subcontracting Costs'!B:B,$E$21)
+SUMIFS(' 2-3-6. Travel&amp;Costs of Stay'!N:N,' 2-3-6. Travel&amp;Costs of Stay'!C:C,B29,' 2-3-6. Travel&amp;Costs of Stay'!B:B,$E$21)</f>
        <v>0</v>
      </c>
      <c r="F29" s="26">
        <f>SUMIFS('1. Staff costs'!S:S,'1. Staff costs'!C:C,B29,'1. Staff costs'!B:B,$F$21)
+SUMIFS(' 2-3-6. Travel&amp;Costs of Stay'!O:O,' 2-3-6. Travel&amp;Costs of Stay'!C:C,B29,' 2-3-6. Travel&amp;Costs of Stay'!B:B,$F$21)
+SUMIFS(' 2-3-6. Travel&amp;Costs of Stay'!P:P,' 2-3-6. Travel&amp;Costs of Stay'!C:C,B29,' 2-3-6. Travel&amp;Costs of Stay'!B:B,$F$21)
+SUMIFS('4. Equipment Costs'!H:H,'4. Equipment Costs'!C:C,B29,'4. Equipment Costs'!B:B,$F$21)
+SUMIFS('5. Subcontracting Costs'!H:H,'5. Subcontracting Costs'!C:C,B29,'5. Subcontracting Costs'!B:B,$F$21)
+SUMIFS(' 2-3-6. Travel&amp;Costs of Stay'!N:N,' 2-3-6. Travel&amp;Costs of Stay'!C:C,B29,' 2-3-6. Travel&amp;Costs of Stay'!B:B,$F$21)</f>
        <v>0</v>
      </c>
      <c r="G29" s="26">
        <f>SUMIFS('1. Staff costs'!S:S,'1. Staff costs'!C:C,B29,'1. Staff costs'!B:B,$G$21)
+SUMIFS(' 2-3-6. Travel&amp;Costs of Stay'!O:O,' 2-3-6. Travel&amp;Costs of Stay'!C:C,B29,' 2-3-6. Travel&amp;Costs of Stay'!B:B,$G$21)
+SUMIFS(' 2-3-6. Travel&amp;Costs of Stay'!P:P,' 2-3-6. Travel&amp;Costs of Stay'!C:C,B29,' 2-3-6. Travel&amp;Costs of Stay'!B:B,$G$21)
+SUMIFS('4. Equipment Costs'!H:H,'4. Equipment Costs'!C:C,B29,'4. Equipment Costs'!B:B,$G$21)
+SUMIFS('5. Subcontracting Costs'!H:H,'5. Subcontracting Costs'!C:C,B29,'5. Subcontracting Costs'!B:B,$G$21)
+SUMIFS(' 2-3-6. Travel&amp;Costs of Stay'!N:N,' 2-3-6. Travel&amp;Costs of Stay'!C:C,B29,' 2-3-6. Travel&amp;Costs of Stay'!B:B,$G$21)</f>
        <v>0</v>
      </c>
      <c r="H29" s="210">
        <f t="shared" si="3"/>
        <v>0</v>
      </c>
      <c r="I29" s="211"/>
    </row>
    <row r="30" spans="2:9" x14ac:dyDescent="0.25">
      <c r="B30" s="52" t="s">
        <v>16</v>
      </c>
      <c r="C30" s="26">
        <f>SUMIFS('1. Staff costs'!S:S,'1. Staff costs'!C:C,B30,'1. Staff costs'!B:B,$C$21)
+SUMIFS(' 2-3-6. Travel&amp;Costs of Stay'!O:O,' 2-3-6. Travel&amp;Costs of Stay'!C:C,B30,' 2-3-6. Travel&amp;Costs of Stay'!B:B,$C$21)
+SUMIFS(' 2-3-6. Travel&amp;Costs of Stay'!P:P,' 2-3-6. Travel&amp;Costs of Stay'!C:C,B30,' 2-3-6. Travel&amp;Costs of Stay'!B:B,$C$21)
+SUMIFS('4. Equipment Costs'!H:H,'4. Equipment Costs'!C:C,B30,'4. Equipment Costs'!B:B,$C$21)
+SUMIFS('5. Subcontracting Costs'!H:H,'5. Subcontracting Costs'!C:C,B30,'5. Subcontracting Costs'!B:B,$C$21)
+SUMIFS(' 2-3-6. Travel&amp;Costs of Stay'!N:N,' 2-3-6. Travel&amp;Costs of Stay'!C:C,B30,' 2-3-6. Travel&amp;Costs of Stay'!B:B,$C$21)</f>
        <v>0</v>
      </c>
      <c r="D30" s="26">
        <f>SUMIFS('1. Staff costs'!S:S,'1. Staff costs'!C:C,B30,'1. Staff costs'!B:B,$D$21)
+SUMIFS(' 2-3-6. Travel&amp;Costs of Stay'!O:O,' 2-3-6. Travel&amp;Costs of Stay'!C:C,B30,' 2-3-6. Travel&amp;Costs of Stay'!B:B,$D$21)
+SUMIFS(' 2-3-6. Travel&amp;Costs of Stay'!P:P,' 2-3-6. Travel&amp;Costs of Stay'!C:C,B30,' 2-3-6. Travel&amp;Costs of Stay'!B:B,$D$21)
+SUMIFS('4. Equipment Costs'!H:H,'4. Equipment Costs'!C:C,B30,'4. Equipment Costs'!B:B,$D$21)
+SUMIFS('5. Subcontracting Costs'!H:H,'5. Subcontracting Costs'!C:C,B30,'5. Subcontracting Costs'!B:B,$D$21)
+SUMIFS(' 2-3-6. Travel&amp;Costs of Stay'!N:N,' 2-3-6. Travel&amp;Costs of Stay'!C:C,B30,' 2-3-6. Travel&amp;Costs of Stay'!B:B,$D$21)</f>
        <v>0</v>
      </c>
      <c r="E30" s="26">
        <f>SUMIFS('1. Staff costs'!S:S,'1. Staff costs'!C:C,B30,'1. Staff costs'!B:B,$E$21)
+SUMIFS(' 2-3-6. Travel&amp;Costs of Stay'!O:O,' 2-3-6. Travel&amp;Costs of Stay'!C:C,B30,' 2-3-6. Travel&amp;Costs of Stay'!B:B,$E$21)
+SUMIFS(' 2-3-6. Travel&amp;Costs of Stay'!P:P,' 2-3-6. Travel&amp;Costs of Stay'!C:C,B30,' 2-3-6. Travel&amp;Costs of Stay'!B:B,$E$21)
+SUMIFS('4. Equipment Costs'!H:H,'4. Equipment Costs'!C:C,B30,'4. Equipment Costs'!B:B,$E$21)
+SUMIFS('5. Subcontracting Costs'!H:H,'5. Subcontracting Costs'!C:C,B30,'5. Subcontracting Costs'!B:B,$E$21)
+SUMIFS(' 2-3-6. Travel&amp;Costs of Stay'!N:N,' 2-3-6. Travel&amp;Costs of Stay'!C:C,B30,' 2-3-6. Travel&amp;Costs of Stay'!B:B,$E$21)</f>
        <v>0</v>
      </c>
      <c r="F30" s="26">
        <f>SUMIFS('1. Staff costs'!S:S,'1. Staff costs'!C:C,B30,'1. Staff costs'!B:B,$F$21)
+SUMIFS(' 2-3-6. Travel&amp;Costs of Stay'!O:O,' 2-3-6. Travel&amp;Costs of Stay'!C:C,B30,' 2-3-6. Travel&amp;Costs of Stay'!B:B,$F$21)
+SUMIFS(' 2-3-6. Travel&amp;Costs of Stay'!P:P,' 2-3-6. Travel&amp;Costs of Stay'!C:C,B30,' 2-3-6. Travel&amp;Costs of Stay'!B:B,$F$21)
+SUMIFS('4. Equipment Costs'!H:H,'4. Equipment Costs'!C:C,B30,'4. Equipment Costs'!B:B,$F$21)
+SUMIFS('5. Subcontracting Costs'!H:H,'5. Subcontracting Costs'!C:C,B30,'5. Subcontracting Costs'!B:B,$F$21)
+SUMIFS(' 2-3-6. Travel&amp;Costs of Stay'!N:N,' 2-3-6. Travel&amp;Costs of Stay'!C:C,B30,' 2-3-6. Travel&amp;Costs of Stay'!B:B,$F$21)</f>
        <v>0</v>
      </c>
      <c r="G30" s="26">
        <f>SUMIFS('1. Staff costs'!S:S,'1. Staff costs'!C:C,B30,'1. Staff costs'!B:B,$G$21)
+SUMIFS(' 2-3-6. Travel&amp;Costs of Stay'!O:O,' 2-3-6. Travel&amp;Costs of Stay'!C:C,B30,' 2-3-6. Travel&amp;Costs of Stay'!B:B,$G$21)
+SUMIFS(' 2-3-6. Travel&amp;Costs of Stay'!P:P,' 2-3-6. Travel&amp;Costs of Stay'!C:C,B30,' 2-3-6. Travel&amp;Costs of Stay'!B:B,$G$21)
+SUMIFS('4. Equipment Costs'!H:H,'4. Equipment Costs'!C:C,B30,'4. Equipment Costs'!B:B,$G$21)
+SUMIFS('5. Subcontracting Costs'!H:H,'5. Subcontracting Costs'!C:C,B30,'5. Subcontracting Costs'!B:B,$G$21)
+SUMIFS(' 2-3-6. Travel&amp;Costs of Stay'!N:N,' 2-3-6. Travel&amp;Costs of Stay'!C:C,B30,' 2-3-6. Travel&amp;Costs of Stay'!B:B,$G$21)</f>
        <v>0</v>
      </c>
      <c r="H30" s="210">
        <f t="shared" si="3"/>
        <v>0</v>
      </c>
      <c r="I30" s="211"/>
    </row>
    <row r="31" spans="2:9" x14ac:dyDescent="0.25">
      <c r="B31" s="52" t="s">
        <v>17</v>
      </c>
      <c r="C31" s="26">
        <f>SUMIFS('1. Staff costs'!S:S,'1. Staff costs'!C:C,B31,'1. Staff costs'!B:B,$C$21)
+SUMIFS(' 2-3-6. Travel&amp;Costs of Stay'!O:O,' 2-3-6. Travel&amp;Costs of Stay'!C:C,B31,' 2-3-6. Travel&amp;Costs of Stay'!B:B,$C$21)
+SUMIFS(' 2-3-6. Travel&amp;Costs of Stay'!P:P,' 2-3-6. Travel&amp;Costs of Stay'!C:C,B31,' 2-3-6. Travel&amp;Costs of Stay'!B:B,$C$21)
+SUMIFS('4. Equipment Costs'!H:H,'4. Equipment Costs'!C:C,B31,'4. Equipment Costs'!B:B,$C$21)
+SUMIFS('5. Subcontracting Costs'!H:H,'5. Subcontracting Costs'!C:C,B31,'5. Subcontracting Costs'!B:B,$C$21)
+SUMIFS(' 2-3-6. Travel&amp;Costs of Stay'!N:N,' 2-3-6. Travel&amp;Costs of Stay'!C:C,B31,' 2-3-6. Travel&amp;Costs of Stay'!B:B,$C$21)</f>
        <v>0</v>
      </c>
      <c r="D31" s="26">
        <f>SUMIFS('1. Staff costs'!S:S,'1. Staff costs'!C:C,B31,'1. Staff costs'!B:B,$D$21)
+SUMIFS(' 2-3-6. Travel&amp;Costs of Stay'!O:O,' 2-3-6. Travel&amp;Costs of Stay'!C:C,B31,' 2-3-6. Travel&amp;Costs of Stay'!B:B,$D$21)
+SUMIFS(' 2-3-6. Travel&amp;Costs of Stay'!P:P,' 2-3-6. Travel&amp;Costs of Stay'!C:C,B31,' 2-3-6. Travel&amp;Costs of Stay'!B:B,$D$21)
+SUMIFS('4. Equipment Costs'!H:H,'4. Equipment Costs'!C:C,B31,'4. Equipment Costs'!B:B,$D$21)
+SUMIFS('5. Subcontracting Costs'!H:H,'5. Subcontracting Costs'!C:C,B31,'5. Subcontracting Costs'!B:B,$D$21)
+SUMIFS(' 2-3-6. Travel&amp;Costs of Stay'!N:N,' 2-3-6. Travel&amp;Costs of Stay'!C:C,B31,' 2-3-6. Travel&amp;Costs of Stay'!B:B,$D$21)</f>
        <v>0</v>
      </c>
      <c r="E31" s="26">
        <f>SUMIFS('1. Staff costs'!S:S,'1. Staff costs'!C:C,B31,'1. Staff costs'!B:B,$E$21)
+SUMIFS(' 2-3-6. Travel&amp;Costs of Stay'!O:O,' 2-3-6. Travel&amp;Costs of Stay'!C:C,B31,' 2-3-6. Travel&amp;Costs of Stay'!B:B,$E$21)
+SUMIFS(' 2-3-6. Travel&amp;Costs of Stay'!P:P,' 2-3-6. Travel&amp;Costs of Stay'!C:C,B31,' 2-3-6. Travel&amp;Costs of Stay'!B:B,$E$21)
+SUMIFS('4. Equipment Costs'!H:H,'4. Equipment Costs'!C:C,B31,'4. Equipment Costs'!B:B,$E$21)
+SUMIFS('5. Subcontracting Costs'!H:H,'5. Subcontracting Costs'!C:C,B31,'5. Subcontracting Costs'!B:B,$E$21)
+SUMIFS(' 2-3-6. Travel&amp;Costs of Stay'!N:N,' 2-3-6. Travel&amp;Costs of Stay'!C:C,B31,' 2-3-6. Travel&amp;Costs of Stay'!B:B,$E$21)</f>
        <v>0</v>
      </c>
      <c r="F31" s="26">
        <f>SUMIFS('1. Staff costs'!S:S,'1. Staff costs'!C:C,B31,'1. Staff costs'!B:B,$F$21)
+SUMIFS(' 2-3-6. Travel&amp;Costs of Stay'!O:O,' 2-3-6. Travel&amp;Costs of Stay'!C:C,B31,' 2-3-6. Travel&amp;Costs of Stay'!B:B,$F$21)
+SUMIFS(' 2-3-6. Travel&amp;Costs of Stay'!P:P,' 2-3-6. Travel&amp;Costs of Stay'!C:C,B31,' 2-3-6. Travel&amp;Costs of Stay'!B:B,$F$21)
+SUMIFS('4. Equipment Costs'!H:H,'4. Equipment Costs'!C:C,B31,'4. Equipment Costs'!B:B,$F$21)
+SUMIFS('5. Subcontracting Costs'!H:H,'5. Subcontracting Costs'!C:C,B31,'5. Subcontracting Costs'!B:B,$F$21)
+SUMIFS(' 2-3-6. Travel&amp;Costs of Stay'!N:N,' 2-3-6. Travel&amp;Costs of Stay'!C:C,B31,' 2-3-6. Travel&amp;Costs of Stay'!B:B,$F$21)</f>
        <v>0</v>
      </c>
      <c r="G31" s="26">
        <f>SUMIFS('1. Staff costs'!S:S,'1. Staff costs'!C:C,B31,'1. Staff costs'!B:B,$G$21)
+SUMIFS(' 2-3-6. Travel&amp;Costs of Stay'!O:O,' 2-3-6. Travel&amp;Costs of Stay'!C:C,B31,' 2-3-6. Travel&amp;Costs of Stay'!B:B,$G$21)
+SUMIFS(' 2-3-6. Travel&amp;Costs of Stay'!P:P,' 2-3-6. Travel&amp;Costs of Stay'!C:C,B31,' 2-3-6. Travel&amp;Costs of Stay'!B:B,$G$21)
+SUMIFS('4. Equipment Costs'!H:H,'4. Equipment Costs'!C:C,B31,'4. Equipment Costs'!B:B,$G$21)
+SUMIFS('5. Subcontracting Costs'!H:H,'5. Subcontracting Costs'!C:C,B31,'5. Subcontracting Costs'!B:B,$G$21)
+SUMIFS(' 2-3-6. Travel&amp;Costs of Stay'!N:N,' 2-3-6. Travel&amp;Costs of Stay'!C:C,B31,' 2-3-6. Travel&amp;Costs of Stay'!B:B,$G$21)</f>
        <v>0</v>
      </c>
      <c r="H31" s="210">
        <f t="shared" si="3"/>
        <v>0</v>
      </c>
      <c r="I31" s="211"/>
    </row>
    <row r="32" spans="2:9" x14ac:dyDescent="0.25">
      <c r="B32" s="52" t="s">
        <v>18</v>
      </c>
      <c r="C32" s="26">
        <f>SUMIFS('1. Staff costs'!S:S,'1. Staff costs'!C:C,B32,'1. Staff costs'!B:B,$C$21)
+SUMIFS(' 2-3-6. Travel&amp;Costs of Stay'!O:O,' 2-3-6. Travel&amp;Costs of Stay'!C:C,B32,' 2-3-6. Travel&amp;Costs of Stay'!B:B,$C$21)
+SUMIFS(' 2-3-6. Travel&amp;Costs of Stay'!P:P,' 2-3-6. Travel&amp;Costs of Stay'!C:C,B32,' 2-3-6. Travel&amp;Costs of Stay'!B:B,$C$21)
+SUMIFS('4. Equipment Costs'!H:H,'4. Equipment Costs'!C:C,B32,'4. Equipment Costs'!B:B,$C$21)
+SUMIFS('5. Subcontracting Costs'!H:H,'5. Subcontracting Costs'!C:C,B32,'5. Subcontracting Costs'!B:B,$C$21)
+SUMIFS(' 2-3-6. Travel&amp;Costs of Stay'!N:N,' 2-3-6. Travel&amp;Costs of Stay'!C:C,B32,' 2-3-6. Travel&amp;Costs of Stay'!B:B,$C$21)</f>
        <v>0</v>
      </c>
      <c r="D32" s="26">
        <f>SUMIFS('1. Staff costs'!S:S,'1. Staff costs'!C:C,B32,'1. Staff costs'!B:B,$D$21)
+SUMIFS(' 2-3-6. Travel&amp;Costs of Stay'!O:O,' 2-3-6. Travel&amp;Costs of Stay'!C:C,B32,' 2-3-6. Travel&amp;Costs of Stay'!B:B,$D$21)
+SUMIFS(' 2-3-6. Travel&amp;Costs of Stay'!P:P,' 2-3-6. Travel&amp;Costs of Stay'!C:C,B32,' 2-3-6. Travel&amp;Costs of Stay'!B:B,$D$21)
+SUMIFS('4. Equipment Costs'!H:H,'4. Equipment Costs'!C:C,B32,'4. Equipment Costs'!B:B,$D$21)
+SUMIFS('5. Subcontracting Costs'!H:H,'5. Subcontracting Costs'!C:C,B32,'5. Subcontracting Costs'!B:B,$D$21)
+SUMIFS(' 2-3-6. Travel&amp;Costs of Stay'!N:N,' 2-3-6. Travel&amp;Costs of Stay'!C:C,B32,' 2-3-6. Travel&amp;Costs of Stay'!B:B,$D$21)</f>
        <v>0</v>
      </c>
      <c r="E32" s="26">
        <f>SUMIFS('1. Staff costs'!S:S,'1. Staff costs'!C:C,B32,'1. Staff costs'!B:B,$E$21)
+SUMIFS(' 2-3-6. Travel&amp;Costs of Stay'!O:O,' 2-3-6. Travel&amp;Costs of Stay'!C:C,B32,' 2-3-6. Travel&amp;Costs of Stay'!B:B,$E$21)
+SUMIFS(' 2-3-6. Travel&amp;Costs of Stay'!P:P,' 2-3-6. Travel&amp;Costs of Stay'!C:C,B32,' 2-3-6. Travel&amp;Costs of Stay'!B:B,$E$21)
+SUMIFS('4. Equipment Costs'!H:H,'4. Equipment Costs'!C:C,B32,'4. Equipment Costs'!B:B,$E$21)
+SUMIFS('5. Subcontracting Costs'!H:H,'5. Subcontracting Costs'!C:C,B32,'5. Subcontracting Costs'!B:B,$E$21)
+SUMIFS(' 2-3-6. Travel&amp;Costs of Stay'!N:N,' 2-3-6. Travel&amp;Costs of Stay'!C:C,B32,' 2-3-6. Travel&amp;Costs of Stay'!B:B,$E$21)</f>
        <v>0</v>
      </c>
      <c r="F32" s="26">
        <f>SUMIFS('1. Staff costs'!S:S,'1. Staff costs'!C:C,B32,'1. Staff costs'!B:B,$F$21)
+SUMIFS(' 2-3-6. Travel&amp;Costs of Stay'!O:O,' 2-3-6. Travel&amp;Costs of Stay'!C:C,B32,' 2-3-6. Travel&amp;Costs of Stay'!B:B,$F$21)
+SUMIFS(' 2-3-6. Travel&amp;Costs of Stay'!P:P,' 2-3-6. Travel&amp;Costs of Stay'!C:C,B32,' 2-3-6. Travel&amp;Costs of Stay'!B:B,$F$21)
+SUMIFS('4. Equipment Costs'!H:H,'4. Equipment Costs'!C:C,B32,'4. Equipment Costs'!B:B,$F$21)
+SUMIFS('5. Subcontracting Costs'!H:H,'5. Subcontracting Costs'!C:C,B32,'5. Subcontracting Costs'!B:B,$F$21)
+SUMIFS(' 2-3-6. Travel&amp;Costs of Stay'!N:N,' 2-3-6. Travel&amp;Costs of Stay'!C:C,B32,' 2-3-6. Travel&amp;Costs of Stay'!B:B,$F$21)</f>
        <v>0</v>
      </c>
      <c r="G32" s="26">
        <f>SUMIFS('1. Staff costs'!S:S,'1. Staff costs'!C:C,B32,'1. Staff costs'!B:B,$G$21)
+SUMIFS(' 2-3-6. Travel&amp;Costs of Stay'!O:O,' 2-3-6. Travel&amp;Costs of Stay'!C:C,B32,' 2-3-6. Travel&amp;Costs of Stay'!B:B,$G$21)
+SUMIFS(' 2-3-6. Travel&amp;Costs of Stay'!P:P,' 2-3-6. Travel&amp;Costs of Stay'!C:C,B32,' 2-3-6. Travel&amp;Costs of Stay'!B:B,$G$21)
+SUMIFS('4. Equipment Costs'!H:H,'4. Equipment Costs'!C:C,B32,'4. Equipment Costs'!B:B,$G$21)
+SUMIFS('5. Subcontracting Costs'!H:H,'5. Subcontracting Costs'!C:C,B32,'5. Subcontracting Costs'!B:B,$G$21)
+SUMIFS(' 2-3-6. Travel&amp;Costs of Stay'!N:N,' 2-3-6. Travel&amp;Costs of Stay'!C:C,B32,' 2-3-6. Travel&amp;Costs of Stay'!B:B,$G$21)</f>
        <v>0</v>
      </c>
      <c r="H32" s="210">
        <f t="shared" si="3"/>
        <v>0</v>
      </c>
      <c r="I32" s="211"/>
    </row>
    <row r="33" spans="2:9" x14ac:dyDescent="0.25">
      <c r="B33" s="52" t="s">
        <v>19</v>
      </c>
      <c r="C33" s="26">
        <f>SUMIFS('1. Staff costs'!S:S,'1. Staff costs'!C:C,B33,'1. Staff costs'!B:B,$C$21)
+SUMIFS(' 2-3-6. Travel&amp;Costs of Stay'!O:O,' 2-3-6. Travel&amp;Costs of Stay'!C:C,B33,' 2-3-6. Travel&amp;Costs of Stay'!B:B,$C$21)
+SUMIFS(' 2-3-6. Travel&amp;Costs of Stay'!P:P,' 2-3-6. Travel&amp;Costs of Stay'!C:C,B33,' 2-3-6. Travel&amp;Costs of Stay'!B:B,$C$21)
+SUMIFS('4. Equipment Costs'!H:H,'4. Equipment Costs'!C:C,B33,'4. Equipment Costs'!B:B,$C$21)
+SUMIFS('5. Subcontracting Costs'!H:H,'5. Subcontracting Costs'!C:C,B33,'5. Subcontracting Costs'!B:B,$C$21)
+SUMIFS(' 2-3-6. Travel&amp;Costs of Stay'!N:N,' 2-3-6. Travel&amp;Costs of Stay'!C:C,B33,' 2-3-6. Travel&amp;Costs of Stay'!B:B,$C$21)</f>
        <v>0</v>
      </c>
      <c r="D33" s="26">
        <f>SUMIFS('1. Staff costs'!S:S,'1. Staff costs'!C:C,B33,'1. Staff costs'!B:B,$D$21)
+SUMIFS(' 2-3-6. Travel&amp;Costs of Stay'!O:O,' 2-3-6. Travel&amp;Costs of Stay'!C:C,B33,' 2-3-6. Travel&amp;Costs of Stay'!B:B,$D$21)
+SUMIFS(' 2-3-6. Travel&amp;Costs of Stay'!P:P,' 2-3-6. Travel&amp;Costs of Stay'!C:C,B33,' 2-3-6. Travel&amp;Costs of Stay'!B:B,$D$21)
+SUMIFS('4. Equipment Costs'!H:H,'4. Equipment Costs'!C:C,B33,'4. Equipment Costs'!B:B,$D$21)
+SUMIFS('5. Subcontracting Costs'!H:H,'5. Subcontracting Costs'!C:C,B33,'5. Subcontracting Costs'!B:B,$D$21)
+SUMIFS(' 2-3-6. Travel&amp;Costs of Stay'!N:N,' 2-3-6. Travel&amp;Costs of Stay'!C:C,B33,' 2-3-6. Travel&amp;Costs of Stay'!B:B,$D$21)</f>
        <v>0</v>
      </c>
      <c r="E33" s="26">
        <f>SUMIFS('1. Staff costs'!S:S,'1. Staff costs'!C:C,B33,'1. Staff costs'!B:B,$E$21)
+SUMIFS(' 2-3-6. Travel&amp;Costs of Stay'!O:O,' 2-3-6. Travel&amp;Costs of Stay'!C:C,B33,' 2-3-6. Travel&amp;Costs of Stay'!B:B,$E$21)
+SUMIFS(' 2-3-6. Travel&amp;Costs of Stay'!P:P,' 2-3-6. Travel&amp;Costs of Stay'!C:C,B33,' 2-3-6. Travel&amp;Costs of Stay'!B:B,$E$21)
+SUMIFS('4. Equipment Costs'!H:H,'4. Equipment Costs'!C:C,B33,'4. Equipment Costs'!B:B,$E$21)
+SUMIFS('5. Subcontracting Costs'!H:H,'5. Subcontracting Costs'!C:C,B33,'5. Subcontracting Costs'!B:B,$E$21)
+SUMIFS(' 2-3-6. Travel&amp;Costs of Stay'!N:N,' 2-3-6. Travel&amp;Costs of Stay'!C:C,B33,' 2-3-6. Travel&amp;Costs of Stay'!B:B,$E$21)</f>
        <v>0</v>
      </c>
      <c r="F33" s="26">
        <f>SUMIFS('1. Staff costs'!S:S,'1. Staff costs'!C:C,B33,'1. Staff costs'!B:B,$F$21)
+SUMIFS(' 2-3-6. Travel&amp;Costs of Stay'!O:O,' 2-3-6. Travel&amp;Costs of Stay'!C:C,B33,' 2-3-6. Travel&amp;Costs of Stay'!B:B,$F$21)
+SUMIFS(' 2-3-6. Travel&amp;Costs of Stay'!P:P,' 2-3-6. Travel&amp;Costs of Stay'!C:C,B33,' 2-3-6. Travel&amp;Costs of Stay'!B:B,$F$21)
+SUMIFS('4. Equipment Costs'!H:H,'4. Equipment Costs'!C:C,B33,'4. Equipment Costs'!B:B,$F$21)
+SUMIFS('5. Subcontracting Costs'!H:H,'5. Subcontracting Costs'!C:C,B33,'5. Subcontracting Costs'!B:B,$F$21)
+SUMIFS(' 2-3-6. Travel&amp;Costs of Stay'!N:N,' 2-3-6. Travel&amp;Costs of Stay'!C:C,B33,' 2-3-6. Travel&amp;Costs of Stay'!B:B,$F$21)</f>
        <v>0</v>
      </c>
      <c r="G33" s="26">
        <f>SUMIFS('1. Staff costs'!S:S,'1. Staff costs'!C:C,B33,'1. Staff costs'!B:B,$G$21)
+SUMIFS(' 2-3-6. Travel&amp;Costs of Stay'!O:O,' 2-3-6. Travel&amp;Costs of Stay'!C:C,B33,' 2-3-6. Travel&amp;Costs of Stay'!B:B,$G$21)
+SUMIFS(' 2-3-6. Travel&amp;Costs of Stay'!P:P,' 2-3-6. Travel&amp;Costs of Stay'!C:C,B33,' 2-3-6. Travel&amp;Costs of Stay'!B:B,$G$21)
+SUMIFS('4. Equipment Costs'!H:H,'4. Equipment Costs'!C:C,B33,'4. Equipment Costs'!B:B,$G$21)
+SUMIFS('5. Subcontracting Costs'!H:H,'5. Subcontracting Costs'!C:C,B33,'5. Subcontracting Costs'!B:B,$G$21)
+SUMIFS(' 2-3-6. Travel&amp;Costs of Stay'!N:N,' 2-3-6. Travel&amp;Costs of Stay'!C:C,B33,' 2-3-6. Travel&amp;Costs of Stay'!B:B,$G$21)</f>
        <v>0</v>
      </c>
      <c r="H33" s="210">
        <f t="shared" si="3"/>
        <v>0</v>
      </c>
      <c r="I33" s="211"/>
    </row>
    <row r="34" spans="2:9" x14ac:dyDescent="0.25">
      <c r="B34" s="52" t="s">
        <v>156</v>
      </c>
      <c r="C34" s="26">
        <f>SUMIFS('1. Staff costs'!S:S,'1. Staff costs'!C:C,B34,'1. Staff costs'!B:B,$C$21)
+SUMIFS(' 2-3-6. Travel&amp;Costs of Stay'!O:O,' 2-3-6. Travel&amp;Costs of Stay'!C:C,B34,' 2-3-6. Travel&amp;Costs of Stay'!B:B,$C$21)
+SUMIFS(' 2-3-6. Travel&amp;Costs of Stay'!P:P,' 2-3-6. Travel&amp;Costs of Stay'!C:C,B34,' 2-3-6. Travel&amp;Costs of Stay'!B:B,$C$21)
+SUMIFS('4. Equipment Costs'!H:H,'4. Equipment Costs'!C:C,B34,'4. Equipment Costs'!B:B,$C$21)
+SUMIFS('5. Subcontracting Costs'!H:H,'5. Subcontracting Costs'!C:C,B34,'5. Subcontracting Costs'!B:B,$C$21)
+SUMIFS(' 2-3-6. Travel&amp;Costs of Stay'!N:N,' 2-3-6. Travel&amp;Costs of Stay'!C:C,B34,' 2-3-6. Travel&amp;Costs of Stay'!B:B,$C$21)</f>
        <v>0</v>
      </c>
      <c r="D34" s="26">
        <f>SUMIFS('1. Staff costs'!S:S,'1. Staff costs'!C:C,B34,'1. Staff costs'!B:B,$D$21)
+SUMIFS(' 2-3-6. Travel&amp;Costs of Stay'!O:O,' 2-3-6. Travel&amp;Costs of Stay'!C:C,B34,' 2-3-6. Travel&amp;Costs of Stay'!B:B,$D$21)
+SUMIFS(' 2-3-6. Travel&amp;Costs of Stay'!P:P,' 2-3-6. Travel&amp;Costs of Stay'!C:C,B34,' 2-3-6. Travel&amp;Costs of Stay'!B:B,$D$21)
+SUMIFS('4. Equipment Costs'!H:H,'4. Equipment Costs'!C:C,B34,'4. Equipment Costs'!B:B,$D$21)
+SUMIFS('5. Subcontracting Costs'!H:H,'5. Subcontracting Costs'!C:C,B34,'5. Subcontracting Costs'!B:B,$D$21)
+SUMIFS(' 2-3-6. Travel&amp;Costs of Stay'!N:N,' 2-3-6. Travel&amp;Costs of Stay'!C:C,B34,' 2-3-6. Travel&amp;Costs of Stay'!B:B,$D$21)</f>
        <v>0</v>
      </c>
      <c r="E34" s="26">
        <f>SUMIFS('1. Staff costs'!S:S,'1. Staff costs'!C:C,B34,'1. Staff costs'!B:B,$E$21)
+SUMIFS(' 2-3-6. Travel&amp;Costs of Stay'!O:O,' 2-3-6. Travel&amp;Costs of Stay'!C:C,B34,' 2-3-6. Travel&amp;Costs of Stay'!B:B,$E$21)
+SUMIFS(' 2-3-6. Travel&amp;Costs of Stay'!P:P,' 2-3-6. Travel&amp;Costs of Stay'!C:C,B34,' 2-3-6. Travel&amp;Costs of Stay'!B:B,$E$21)
+SUMIFS('4. Equipment Costs'!H:H,'4. Equipment Costs'!C:C,B34,'4. Equipment Costs'!B:B,$E$21)
+SUMIFS('5. Subcontracting Costs'!H:H,'5. Subcontracting Costs'!C:C,B34,'5. Subcontracting Costs'!B:B,$E$21)
+SUMIFS(' 2-3-6. Travel&amp;Costs of Stay'!N:N,' 2-3-6. Travel&amp;Costs of Stay'!C:C,B34,' 2-3-6. Travel&amp;Costs of Stay'!B:B,$E$21)</f>
        <v>0</v>
      </c>
      <c r="F34" s="26">
        <f>SUMIFS('1. Staff costs'!S:S,'1. Staff costs'!C:C,B34,'1. Staff costs'!B:B,$F$21)
+SUMIFS(' 2-3-6. Travel&amp;Costs of Stay'!O:O,' 2-3-6. Travel&amp;Costs of Stay'!C:C,B34,' 2-3-6. Travel&amp;Costs of Stay'!B:B,$F$21)
+SUMIFS(' 2-3-6. Travel&amp;Costs of Stay'!P:P,' 2-3-6. Travel&amp;Costs of Stay'!C:C,B34,' 2-3-6. Travel&amp;Costs of Stay'!B:B,$F$21)
+SUMIFS('4. Equipment Costs'!H:H,'4. Equipment Costs'!C:C,B34,'4. Equipment Costs'!B:B,$F$21)
+SUMIFS('5. Subcontracting Costs'!H:H,'5. Subcontracting Costs'!C:C,B34,'5. Subcontracting Costs'!B:B,$F$21)
+SUMIFS(' 2-3-6. Travel&amp;Costs of Stay'!N:N,' 2-3-6. Travel&amp;Costs of Stay'!C:C,B34,' 2-3-6. Travel&amp;Costs of Stay'!B:B,$F$21)</f>
        <v>0</v>
      </c>
      <c r="G34" s="26">
        <f>SUMIFS('1. Staff costs'!S:S,'1. Staff costs'!C:C,B34,'1. Staff costs'!B:B,$G$21)
+SUMIFS(' 2-3-6. Travel&amp;Costs of Stay'!O:O,' 2-3-6. Travel&amp;Costs of Stay'!C:C,B34,' 2-3-6. Travel&amp;Costs of Stay'!B:B,$G$21)
+SUMIFS(' 2-3-6. Travel&amp;Costs of Stay'!P:P,' 2-3-6. Travel&amp;Costs of Stay'!C:C,B34,' 2-3-6. Travel&amp;Costs of Stay'!B:B,$G$21)
+SUMIFS('4. Equipment Costs'!H:H,'4. Equipment Costs'!C:C,B34,'4. Equipment Costs'!B:B,$G$21)
+SUMIFS('5. Subcontracting Costs'!H:H,'5. Subcontracting Costs'!C:C,B34,'5. Subcontracting Costs'!B:B,$G$21)
+SUMIFS(' 2-3-6. Travel&amp;Costs of Stay'!N:N,' 2-3-6. Travel&amp;Costs of Stay'!C:C,B34,' 2-3-6. Travel&amp;Costs of Stay'!B:B,$G$21)</f>
        <v>0</v>
      </c>
      <c r="H34" s="210">
        <f t="shared" si="3"/>
        <v>0</v>
      </c>
      <c r="I34" s="211"/>
    </row>
    <row r="35" spans="2:9" x14ac:dyDescent="0.25">
      <c r="B35" s="52" t="s">
        <v>20</v>
      </c>
      <c r="C35" s="26">
        <f>SUMIFS('1. Staff costs'!S:S,'1. Staff costs'!C:C,B35,'1. Staff costs'!B:B,$C$21)
+SUMIFS(' 2-3-6. Travel&amp;Costs of Stay'!O:O,' 2-3-6. Travel&amp;Costs of Stay'!C:C,B35,' 2-3-6. Travel&amp;Costs of Stay'!B:B,$C$21)
+SUMIFS(' 2-3-6. Travel&amp;Costs of Stay'!P:P,' 2-3-6. Travel&amp;Costs of Stay'!C:C,B35,' 2-3-6. Travel&amp;Costs of Stay'!B:B,$C$21)
+SUMIFS('4. Equipment Costs'!H:H,'4. Equipment Costs'!C:C,B35,'4. Equipment Costs'!B:B,$C$21)
+SUMIFS('5. Subcontracting Costs'!H:H,'5. Subcontracting Costs'!C:C,B35,'5. Subcontracting Costs'!B:B,$C$21)
+SUMIFS(' 2-3-6. Travel&amp;Costs of Stay'!N:N,' 2-3-6. Travel&amp;Costs of Stay'!C:C,B35,' 2-3-6. Travel&amp;Costs of Stay'!B:B,$C$21)</f>
        <v>0</v>
      </c>
      <c r="D35" s="26">
        <f>SUMIFS('1. Staff costs'!S:S,'1. Staff costs'!C:C,B35,'1. Staff costs'!B:B,$D$21)
+SUMIFS(' 2-3-6. Travel&amp;Costs of Stay'!O:O,' 2-3-6. Travel&amp;Costs of Stay'!C:C,B35,' 2-3-6. Travel&amp;Costs of Stay'!B:B,$D$21)
+SUMIFS(' 2-3-6. Travel&amp;Costs of Stay'!P:P,' 2-3-6. Travel&amp;Costs of Stay'!C:C,B35,' 2-3-6. Travel&amp;Costs of Stay'!B:B,$D$21)
+SUMIFS('4. Equipment Costs'!H:H,'4. Equipment Costs'!C:C,B35,'4. Equipment Costs'!B:B,$D$21)
+SUMIFS('5. Subcontracting Costs'!H:H,'5. Subcontracting Costs'!C:C,B35,'5. Subcontracting Costs'!B:B,$D$21)
+SUMIFS(' 2-3-6. Travel&amp;Costs of Stay'!N:N,' 2-3-6. Travel&amp;Costs of Stay'!C:C,B35,' 2-3-6. Travel&amp;Costs of Stay'!B:B,$D$21)</f>
        <v>0</v>
      </c>
      <c r="E35" s="26">
        <f>SUMIFS('1. Staff costs'!S:S,'1. Staff costs'!C:C,B35,'1. Staff costs'!B:B,$E$21)
+SUMIFS(' 2-3-6. Travel&amp;Costs of Stay'!O:O,' 2-3-6. Travel&amp;Costs of Stay'!C:C,B35,' 2-3-6. Travel&amp;Costs of Stay'!B:B,$E$21)
+SUMIFS(' 2-3-6. Travel&amp;Costs of Stay'!P:P,' 2-3-6. Travel&amp;Costs of Stay'!C:C,B35,' 2-3-6. Travel&amp;Costs of Stay'!B:B,$E$21)
+SUMIFS('4. Equipment Costs'!H:H,'4. Equipment Costs'!C:C,B35,'4. Equipment Costs'!B:B,$E$21)
+SUMIFS('5. Subcontracting Costs'!H:H,'5. Subcontracting Costs'!C:C,B35,'5. Subcontracting Costs'!B:B,$E$21)
+SUMIFS(' 2-3-6. Travel&amp;Costs of Stay'!N:N,' 2-3-6. Travel&amp;Costs of Stay'!C:C,B35,' 2-3-6. Travel&amp;Costs of Stay'!B:B,$E$21)</f>
        <v>0</v>
      </c>
      <c r="F35" s="26">
        <f>SUMIFS('1. Staff costs'!S:S,'1. Staff costs'!C:C,B35,'1. Staff costs'!B:B,$F$21)
+SUMIFS(' 2-3-6. Travel&amp;Costs of Stay'!O:O,' 2-3-6. Travel&amp;Costs of Stay'!C:C,B35,' 2-3-6. Travel&amp;Costs of Stay'!B:B,$F$21)
+SUMIFS(' 2-3-6. Travel&amp;Costs of Stay'!P:P,' 2-3-6. Travel&amp;Costs of Stay'!C:C,B35,' 2-3-6. Travel&amp;Costs of Stay'!B:B,$F$21)
+SUMIFS('4. Equipment Costs'!H:H,'4. Equipment Costs'!C:C,B35,'4. Equipment Costs'!B:B,$F$21)
+SUMIFS('5. Subcontracting Costs'!H:H,'5. Subcontracting Costs'!C:C,B35,'5. Subcontracting Costs'!B:B,$F$21)
+SUMIFS(' 2-3-6. Travel&amp;Costs of Stay'!N:N,' 2-3-6. Travel&amp;Costs of Stay'!C:C,B35,' 2-3-6. Travel&amp;Costs of Stay'!B:B,$F$21)</f>
        <v>0</v>
      </c>
      <c r="G35" s="26">
        <f>SUMIFS('1. Staff costs'!S:S,'1. Staff costs'!C:C,B35,'1. Staff costs'!B:B,$G$21)
+SUMIFS(' 2-3-6. Travel&amp;Costs of Stay'!O:O,' 2-3-6. Travel&amp;Costs of Stay'!C:C,B35,' 2-3-6. Travel&amp;Costs of Stay'!B:B,$G$21)
+SUMIFS(' 2-3-6. Travel&amp;Costs of Stay'!P:P,' 2-3-6. Travel&amp;Costs of Stay'!C:C,B35,' 2-3-6. Travel&amp;Costs of Stay'!B:B,$G$21)
+SUMIFS('4. Equipment Costs'!H:H,'4. Equipment Costs'!C:C,B35,'4. Equipment Costs'!B:B,$G$21)
+SUMIFS('5. Subcontracting Costs'!H:H,'5. Subcontracting Costs'!C:C,B35,'5. Subcontracting Costs'!B:B,$G$21)
+SUMIFS(' 2-3-6. Travel&amp;Costs of Stay'!N:N,' 2-3-6. Travel&amp;Costs of Stay'!C:C,B35,' 2-3-6. Travel&amp;Costs of Stay'!B:B,$G$21)</f>
        <v>0</v>
      </c>
      <c r="H35" s="210">
        <f t="shared" ref="H35:H76" si="4">SUM(C35:G35)</f>
        <v>0</v>
      </c>
      <c r="I35" s="211"/>
    </row>
    <row r="36" spans="2:9" x14ac:dyDescent="0.25">
      <c r="B36" s="52" t="s">
        <v>21</v>
      </c>
      <c r="C36" s="26">
        <f>SUMIFS('1. Staff costs'!S:S,'1. Staff costs'!C:C,B36,'1. Staff costs'!B:B,$C$21)
+SUMIFS(' 2-3-6. Travel&amp;Costs of Stay'!O:O,' 2-3-6. Travel&amp;Costs of Stay'!C:C,B36,' 2-3-6. Travel&amp;Costs of Stay'!B:B,$C$21)
+SUMIFS(' 2-3-6. Travel&amp;Costs of Stay'!P:P,' 2-3-6. Travel&amp;Costs of Stay'!C:C,B36,' 2-3-6. Travel&amp;Costs of Stay'!B:B,$C$21)
+SUMIFS('4. Equipment Costs'!H:H,'4. Equipment Costs'!C:C,B36,'4. Equipment Costs'!B:B,$C$21)
+SUMIFS('5. Subcontracting Costs'!H:H,'5. Subcontracting Costs'!C:C,B36,'5. Subcontracting Costs'!B:B,$C$21)
+SUMIFS(' 2-3-6. Travel&amp;Costs of Stay'!N:N,' 2-3-6. Travel&amp;Costs of Stay'!C:C,B36,' 2-3-6. Travel&amp;Costs of Stay'!B:B,$C$21)</f>
        <v>0</v>
      </c>
      <c r="D36" s="26">
        <f>SUMIFS('1. Staff costs'!S:S,'1. Staff costs'!C:C,B36,'1. Staff costs'!B:B,$D$21)
+SUMIFS(' 2-3-6. Travel&amp;Costs of Stay'!O:O,' 2-3-6. Travel&amp;Costs of Stay'!C:C,B36,' 2-3-6. Travel&amp;Costs of Stay'!B:B,$D$21)
+SUMIFS(' 2-3-6. Travel&amp;Costs of Stay'!P:P,' 2-3-6. Travel&amp;Costs of Stay'!C:C,B36,' 2-3-6. Travel&amp;Costs of Stay'!B:B,$D$21)
+SUMIFS('4. Equipment Costs'!H:H,'4. Equipment Costs'!C:C,B36,'4. Equipment Costs'!B:B,$D$21)
+SUMIFS('5. Subcontracting Costs'!H:H,'5. Subcontracting Costs'!C:C,B36,'5. Subcontracting Costs'!B:B,$D$21)
+SUMIFS(' 2-3-6. Travel&amp;Costs of Stay'!N:N,' 2-3-6. Travel&amp;Costs of Stay'!C:C,B36,' 2-3-6. Travel&amp;Costs of Stay'!B:B,$D$21)</f>
        <v>0</v>
      </c>
      <c r="E36" s="26">
        <f>SUMIFS('1. Staff costs'!S:S,'1. Staff costs'!C:C,B36,'1. Staff costs'!B:B,$E$21)
+SUMIFS(' 2-3-6. Travel&amp;Costs of Stay'!O:O,' 2-3-6. Travel&amp;Costs of Stay'!C:C,B36,' 2-3-6. Travel&amp;Costs of Stay'!B:B,$E$21)
+SUMIFS(' 2-3-6. Travel&amp;Costs of Stay'!P:P,' 2-3-6. Travel&amp;Costs of Stay'!C:C,B36,' 2-3-6. Travel&amp;Costs of Stay'!B:B,$E$21)
+SUMIFS('4. Equipment Costs'!H:H,'4. Equipment Costs'!C:C,B36,'4. Equipment Costs'!B:B,$E$21)
+SUMIFS('5. Subcontracting Costs'!H:H,'5. Subcontracting Costs'!C:C,B36,'5. Subcontracting Costs'!B:B,$E$21)
+SUMIFS(' 2-3-6. Travel&amp;Costs of Stay'!N:N,' 2-3-6. Travel&amp;Costs of Stay'!C:C,B36,' 2-3-6. Travel&amp;Costs of Stay'!B:B,$E$21)</f>
        <v>0</v>
      </c>
      <c r="F36" s="26">
        <f>SUMIFS('1. Staff costs'!S:S,'1. Staff costs'!C:C,B36,'1. Staff costs'!B:B,$F$21)
+SUMIFS(' 2-3-6. Travel&amp;Costs of Stay'!O:O,' 2-3-6. Travel&amp;Costs of Stay'!C:C,B36,' 2-3-6. Travel&amp;Costs of Stay'!B:B,$F$21)
+SUMIFS(' 2-3-6. Travel&amp;Costs of Stay'!P:P,' 2-3-6. Travel&amp;Costs of Stay'!C:C,B36,' 2-3-6. Travel&amp;Costs of Stay'!B:B,$F$21)
+SUMIFS('4. Equipment Costs'!H:H,'4. Equipment Costs'!C:C,B36,'4. Equipment Costs'!B:B,$F$21)
+SUMIFS('5. Subcontracting Costs'!H:H,'5. Subcontracting Costs'!C:C,B36,'5. Subcontracting Costs'!B:B,$F$21)
+SUMIFS(' 2-3-6. Travel&amp;Costs of Stay'!N:N,' 2-3-6. Travel&amp;Costs of Stay'!C:C,B36,' 2-3-6. Travel&amp;Costs of Stay'!B:B,$F$21)</f>
        <v>0</v>
      </c>
      <c r="G36" s="26">
        <f>SUMIFS('1. Staff costs'!S:S,'1. Staff costs'!C:C,B36,'1. Staff costs'!B:B,$G$21)
+SUMIFS(' 2-3-6. Travel&amp;Costs of Stay'!O:O,' 2-3-6. Travel&amp;Costs of Stay'!C:C,B36,' 2-3-6. Travel&amp;Costs of Stay'!B:B,$G$21)
+SUMIFS(' 2-3-6. Travel&amp;Costs of Stay'!P:P,' 2-3-6. Travel&amp;Costs of Stay'!C:C,B36,' 2-3-6. Travel&amp;Costs of Stay'!B:B,$G$21)
+SUMIFS('4. Equipment Costs'!H:H,'4. Equipment Costs'!C:C,B36,'4. Equipment Costs'!B:B,$G$21)
+SUMIFS('5. Subcontracting Costs'!H:H,'5. Subcontracting Costs'!C:C,B36,'5. Subcontracting Costs'!B:B,$G$21)
+SUMIFS(' 2-3-6. Travel&amp;Costs of Stay'!N:N,' 2-3-6. Travel&amp;Costs of Stay'!C:C,B36,' 2-3-6. Travel&amp;Costs of Stay'!B:B,$G$21)</f>
        <v>0</v>
      </c>
      <c r="H36" s="210">
        <f t="shared" si="4"/>
        <v>0</v>
      </c>
      <c r="I36" s="211"/>
    </row>
    <row r="37" spans="2:9" x14ac:dyDescent="0.25">
      <c r="B37" s="52" t="s">
        <v>22</v>
      </c>
      <c r="C37" s="26">
        <f>SUMIFS('1. Staff costs'!S:S,'1. Staff costs'!C:C,B37,'1. Staff costs'!B:B,$C$21)
+SUMIFS(' 2-3-6. Travel&amp;Costs of Stay'!O:O,' 2-3-6. Travel&amp;Costs of Stay'!C:C,B37,' 2-3-6. Travel&amp;Costs of Stay'!B:B,$C$21)
+SUMIFS(' 2-3-6. Travel&amp;Costs of Stay'!P:P,' 2-3-6. Travel&amp;Costs of Stay'!C:C,B37,' 2-3-6. Travel&amp;Costs of Stay'!B:B,$C$21)
+SUMIFS('4. Equipment Costs'!H:H,'4. Equipment Costs'!C:C,B37,'4. Equipment Costs'!B:B,$C$21)
+SUMIFS('5. Subcontracting Costs'!H:H,'5. Subcontracting Costs'!C:C,B37,'5. Subcontracting Costs'!B:B,$C$21)
+SUMIFS(' 2-3-6. Travel&amp;Costs of Stay'!N:N,' 2-3-6. Travel&amp;Costs of Stay'!C:C,B37,' 2-3-6. Travel&amp;Costs of Stay'!B:B,$C$21)</f>
        <v>0</v>
      </c>
      <c r="D37" s="26">
        <f>SUMIFS('1. Staff costs'!S:S,'1. Staff costs'!C:C,B37,'1. Staff costs'!B:B,$D$21)
+SUMIFS(' 2-3-6. Travel&amp;Costs of Stay'!O:O,' 2-3-6. Travel&amp;Costs of Stay'!C:C,B37,' 2-3-6. Travel&amp;Costs of Stay'!B:B,$D$21)
+SUMIFS(' 2-3-6. Travel&amp;Costs of Stay'!P:P,' 2-3-6. Travel&amp;Costs of Stay'!C:C,B37,' 2-3-6. Travel&amp;Costs of Stay'!B:B,$D$21)
+SUMIFS('4. Equipment Costs'!H:H,'4. Equipment Costs'!C:C,B37,'4. Equipment Costs'!B:B,$D$21)
+SUMIFS('5. Subcontracting Costs'!H:H,'5. Subcontracting Costs'!C:C,B37,'5. Subcontracting Costs'!B:B,$D$21)
+SUMIFS(' 2-3-6. Travel&amp;Costs of Stay'!N:N,' 2-3-6. Travel&amp;Costs of Stay'!C:C,B37,' 2-3-6. Travel&amp;Costs of Stay'!B:B,$D$21)</f>
        <v>0</v>
      </c>
      <c r="E37" s="26">
        <f>SUMIFS('1. Staff costs'!S:S,'1. Staff costs'!C:C,B37,'1. Staff costs'!B:B,$E$21)
+SUMIFS(' 2-3-6. Travel&amp;Costs of Stay'!O:O,' 2-3-6. Travel&amp;Costs of Stay'!C:C,B37,' 2-3-6. Travel&amp;Costs of Stay'!B:B,$E$21)
+SUMIFS(' 2-3-6. Travel&amp;Costs of Stay'!P:P,' 2-3-6. Travel&amp;Costs of Stay'!C:C,B37,' 2-3-6. Travel&amp;Costs of Stay'!B:B,$E$21)
+SUMIFS('4. Equipment Costs'!H:H,'4. Equipment Costs'!C:C,B37,'4. Equipment Costs'!B:B,$E$21)
+SUMIFS('5. Subcontracting Costs'!H:H,'5. Subcontracting Costs'!C:C,B37,'5. Subcontracting Costs'!B:B,$E$21)
+SUMIFS(' 2-3-6. Travel&amp;Costs of Stay'!N:N,' 2-3-6. Travel&amp;Costs of Stay'!C:C,B37,' 2-3-6. Travel&amp;Costs of Stay'!B:B,$E$21)</f>
        <v>0</v>
      </c>
      <c r="F37" s="26">
        <f>SUMIFS('1. Staff costs'!S:S,'1. Staff costs'!C:C,B37,'1. Staff costs'!B:B,$F$21)
+SUMIFS(' 2-3-6. Travel&amp;Costs of Stay'!O:O,' 2-3-6. Travel&amp;Costs of Stay'!C:C,B37,' 2-3-6. Travel&amp;Costs of Stay'!B:B,$F$21)
+SUMIFS(' 2-3-6. Travel&amp;Costs of Stay'!P:P,' 2-3-6. Travel&amp;Costs of Stay'!C:C,B37,' 2-3-6. Travel&amp;Costs of Stay'!B:B,$F$21)
+SUMIFS('4. Equipment Costs'!H:H,'4. Equipment Costs'!C:C,B37,'4. Equipment Costs'!B:B,$F$21)
+SUMIFS('5. Subcontracting Costs'!H:H,'5. Subcontracting Costs'!C:C,B37,'5. Subcontracting Costs'!B:B,$F$21)
+SUMIFS(' 2-3-6. Travel&amp;Costs of Stay'!N:N,' 2-3-6. Travel&amp;Costs of Stay'!C:C,B37,' 2-3-6. Travel&amp;Costs of Stay'!B:B,$F$21)</f>
        <v>0</v>
      </c>
      <c r="G37" s="26">
        <f>SUMIFS('1. Staff costs'!S:S,'1. Staff costs'!C:C,B37,'1. Staff costs'!B:B,$G$21)
+SUMIFS(' 2-3-6. Travel&amp;Costs of Stay'!O:O,' 2-3-6. Travel&amp;Costs of Stay'!C:C,B37,' 2-3-6. Travel&amp;Costs of Stay'!B:B,$G$21)
+SUMIFS(' 2-3-6. Travel&amp;Costs of Stay'!P:P,' 2-3-6. Travel&amp;Costs of Stay'!C:C,B37,' 2-3-6. Travel&amp;Costs of Stay'!B:B,$G$21)
+SUMIFS('4. Equipment Costs'!H:H,'4. Equipment Costs'!C:C,B37,'4. Equipment Costs'!B:B,$G$21)
+SUMIFS('5. Subcontracting Costs'!H:H,'5. Subcontracting Costs'!C:C,B37,'5. Subcontracting Costs'!B:B,$G$21)
+SUMIFS(' 2-3-6. Travel&amp;Costs of Stay'!N:N,' 2-3-6. Travel&amp;Costs of Stay'!C:C,B37,' 2-3-6. Travel&amp;Costs of Stay'!B:B,$G$21)</f>
        <v>0</v>
      </c>
      <c r="H37" s="210">
        <f t="shared" si="4"/>
        <v>0</v>
      </c>
      <c r="I37" s="211"/>
    </row>
    <row r="38" spans="2:9" x14ac:dyDescent="0.25">
      <c r="B38" s="52" t="s">
        <v>23</v>
      </c>
      <c r="C38" s="26">
        <f>SUMIFS('1. Staff costs'!S:S,'1. Staff costs'!C:C,B38,'1. Staff costs'!B:B,$C$21)
+SUMIFS(' 2-3-6. Travel&amp;Costs of Stay'!O:O,' 2-3-6. Travel&amp;Costs of Stay'!C:C,B38,' 2-3-6. Travel&amp;Costs of Stay'!B:B,$C$21)
+SUMIFS(' 2-3-6. Travel&amp;Costs of Stay'!P:P,' 2-3-6. Travel&amp;Costs of Stay'!C:C,B38,' 2-3-6. Travel&amp;Costs of Stay'!B:B,$C$21)
+SUMIFS('4. Equipment Costs'!H:H,'4. Equipment Costs'!C:C,B38,'4. Equipment Costs'!B:B,$C$21)
+SUMIFS('5. Subcontracting Costs'!H:H,'5. Subcontracting Costs'!C:C,B38,'5. Subcontracting Costs'!B:B,$C$21)
+SUMIFS(' 2-3-6. Travel&amp;Costs of Stay'!N:N,' 2-3-6. Travel&amp;Costs of Stay'!C:C,B38,' 2-3-6. Travel&amp;Costs of Stay'!B:B,$C$21)</f>
        <v>0</v>
      </c>
      <c r="D38" s="26">
        <f>SUMIFS('1. Staff costs'!S:S,'1. Staff costs'!C:C,B38,'1. Staff costs'!B:B,$D$21)
+SUMIFS(' 2-3-6. Travel&amp;Costs of Stay'!O:O,' 2-3-6. Travel&amp;Costs of Stay'!C:C,B38,' 2-3-6. Travel&amp;Costs of Stay'!B:B,$D$21)
+SUMIFS(' 2-3-6. Travel&amp;Costs of Stay'!P:P,' 2-3-6. Travel&amp;Costs of Stay'!C:C,B38,' 2-3-6. Travel&amp;Costs of Stay'!B:B,$D$21)
+SUMIFS('4. Equipment Costs'!H:H,'4. Equipment Costs'!C:C,B38,'4. Equipment Costs'!B:B,$D$21)
+SUMIFS('5. Subcontracting Costs'!H:H,'5. Subcontracting Costs'!C:C,B38,'5. Subcontracting Costs'!B:B,$D$21)
+SUMIFS(' 2-3-6. Travel&amp;Costs of Stay'!N:N,' 2-3-6. Travel&amp;Costs of Stay'!C:C,B38,' 2-3-6. Travel&amp;Costs of Stay'!B:B,$D$21)</f>
        <v>0</v>
      </c>
      <c r="E38" s="26">
        <f>SUMIFS('1. Staff costs'!S:S,'1. Staff costs'!C:C,B38,'1. Staff costs'!B:B,$E$21)
+SUMIFS(' 2-3-6. Travel&amp;Costs of Stay'!O:O,' 2-3-6. Travel&amp;Costs of Stay'!C:C,B38,' 2-3-6. Travel&amp;Costs of Stay'!B:B,$E$21)
+SUMIFS(' 2-3-6. Travel&amp;Costs of Stay'!P:P,' 2-3-6. Travel&amp;Costs of Stay'!C:C,B38,' 2-3-6. Travel&amp;Costs of Stay'!B:B,$E$21)
+SUMIFS('4. Equipment Costs'!H:H,'4. Equipment Costs'!C:C,B38,'4. Equipment Costs'!B:B,$E$21)
+SUMIFS('5. Subcontracting Costs'!H:H,'5. Subcontracting Costs'!C:C,B38,'5. Subcontracting Costs'!B:B,$E$21)
+SUMIFS(' 2-3-6. Travel&amp;Costs of Stay'!N:N,' 2-3-6. Travel&amp;Costs of Stay'!C:C,B38,' 2-3-6. Travel&amp;Costs of Stay'!B:B,$E$21)</f>
        <v>0</v>
      </c>
      <c r="F38" s="26">
        <f>SUMIFS('1. Staff costs'!S:S,'1. Staff costs'!C:C,B38,'1. Staff costs'!B:B,$F$21)
+SUMIFS(' 2-3-6. Travel&amp;Costs of Stay'!O:O,' 2-3-6. Travel&amp;Costs of Stay'!C:C,B38,' 2-3-6. Travel&amp;Costs of Stay'!B:B,$F$21)
+SUMIFS(' 2-3-6. Travel&amp;Costs of Stay'!P:P,' 2-3-6. Travel&amp;Costs of Stay'!C:C,B38,' 2-3-6. Travel&amp;Costs of Stay'!B:B,$F$21)
+SUMIFS('4. Equipment Costs'!H:H,'4. Equipment Costs'!C:C,B38,'4. Equipment Costs'!B:B,$F$21)
+SUMIFS('5. Subcontracting Costs'!H:H,'5. Subcontracting Costs'!C:C,B38,'5. Subcontracting Costs'!B:B,$F$21)
+SUMIFS(' 2-3-6. Travel&amp;Costs of Stay'!N:N,' 2-3-6. Travel&amp;Costs of Stay'!C:C,B38,' 2-3-6. Travel&amp;Costs of Stay'!B:B,$F$21)</f>
        <v>0</v>
      </c>
      <c r="G38" s="26">
        <f>SUMIFS('1. Staff costs'!S:S,'1. Staff costs'!C:C,B38,'1. Staff costs'!B:B,$G$21)
+SUMIFS(' 2-3-6. Travel&amp;Costs of Stay'!O:O,' 2-3-6. Travel&amp;Costs of Stay'!C:C,B38,' 2-3-6. Travel&amp;Costs of Stay'!B:B,$G$21)
+SUMIFS(' 2-3-6. Travel&amp;Costs of Stay'!P:P,' 2-3-6. Travel&amp;Costs of Stay'!C:C,B38,' 2-3-6. Travel&amp;Costs of Stay'!B:B,$G$21)
+SUMIFS('4. Equipment Costs'!H:H,'4. Equipment Costs'!C:C,B38,'4. Equipment Costs'!B:B,$G$21)
+SUMIFS('5. Subcontracting Costs'!H:H,'5. Subcontracting Costs'!C:C,B38,'5. Subcontracting Costs'!B:B,$G$21)
+SUMIFS(' 2-3-6. Travel&amp;Costs of Stay'!N:N,' 2-3-6. Travel&amp;Costs of Stay'!C:C,B38,' 2-3-6. Travel&amp;Costs of Stay'!B:B,$G$21)</f>
        <v>0</v>
      </c>
      <c r="H38" s="210">
        <f t="shared" si="4"/>
        <v>0</v>
      </c>
      <c r="I38" s="211"/>
    </row>
    <row r="39" spans="2:9" x14ac:dyDescent="0.25">
      <c r="B39" s="52" t="s">
        <v>24</v>
      </c>
      <c r="C39" s="26">
        <f>SUMIFS('1. Staff costs'!S:S,'1. Staff costs'!C:C,B39,'1. Staff costs'!B:B,$C$21)
+SUMIFS(' 2-3-6. Travel&amp;Costs of Stay'!O:O,' 2-3-6. Travel&amp;Costs of Stay'!C:C,B39,' 2-3-6. Travel&amp;Costs of Stay'!B:B,$C$21)
+SUMIFS(' 2-3-6. Travel&amp;Costs of Stay'!P:P,' 2-3-6. Travel&amp;Costs of Stay'!C:C,B39,' 2-3-6. Travel&amp;Costs of Stay'!B:B,$C$21)
+SUMIFS('4. Equipment Costs'!H:H,'4. Equipment Costs'!C:C,B39,'4. Equipment Costs'!B:B,$C$21)
+SUMIFS('5. Subcontracting Costs'!H:H,'5. Subcontracting Costs'!C:C,B39,'5. Subcontracting Costs'!B:B,$C$21)
+SUMIFS(' 2-3-6. Travel&amp;Costs of Stay'!N:N,' 2-3-6. Travel&amp;Costs of Stay'!C:C,B39,' 2-3-6. Travel&amp;Costs of Stay'!B:B,$C$21)</f>
        <v>0</v>
      </c>
      <c r="D39" s="26">
        <f>SUMIFS('1. Staff costs'!S:S,'1. Staff costs'!C:C,B39,'1. Staff costs'!B:B,$D$21)
+SUMIFS(' 2-3-6. Travel&amp;Costs of Stay'!O:O,' 2-3-6. Travel&amp;Costs of Stay'!C:C,B39,' 2-3-6. Travel&amp;Costs of Stay'!B:B,$D$21)
+SUMIFS(' 2-3-6. Travel&amp;Costs of Stay'!P:P,' 2-3-6. Travel&amp;Costs of Stay'!C:C,B39,' 2-3-6. Travel&amp;Costs of Stay'!B:B,$D$21)
+SUMIFS('4. Equipment Costs'!H:H,'4. Equipment Costs'!C:C,B39,'4. Equipment Costs'!B:B,$D$21)
+SUMIFS('5. Subcontracting Costs'!H:H,'5. Subcontracting Costs'!C:C,B39,'5. Subcontracting Costs'!B:B,$D$21)
+SUMIFS(' 2-3-6. Travel&amp;Costs of Stay'!N:N,' 2-3-6. Travel&amp;Costs of Stay'!C:C,B39,' 2-3-6. Travel&amp;Costs of Stay'!B:B,$D$21)</f>
        <v>0</v>
      </c>
      <c r="E39" s="26">
        <f>SUMIFS('1. Staff costs'!S:S,'1. Staff costs'!C:C,B39,'1. Staff costs'!B:B,$E$21)
+SUMIFS(' 2-3-6. Travel&amp;Costs of Stay'!O:O,' 2-3-6. Travel&amp;Costs of Stay'!C:C,B39,' 2-3-6. Travel&amp;Costs of Stay'!B:B,$E$21)
+SUMIFS(' 2-3-6. Travel&amp;Costs of Stay'!P:P,' 2-3-6. Travel&amp;Costs of Stay'!C:C,B39,' 2-3-6. Travel&amp;Costs of Stay'!B:B,$E$21)
+SUMIFS('4. Equipment Costs'!H:H,'4. Equipment Costs'!C:C,B39,'4. Equipment Costs'!B:B,$E$21)
+SUMIFS('5. Subcontracting Costs'!H:H,'5. Subcontracting Costs'!C:C,B39,'5. Subcontracting Costs'!B:B,$E$21)
+SUMIFS(' 2-3-6. Travel&amp;Costs of Stay'!N:N,' 2-3-6. Travel&amp;Costs of Stay'!C:C,B39,' 2-3-6. Travel&amp;Costs of Stay'!B:B,$E$21)</f>
        <v>0</v>
      </c>
      <c r="F39" s="26">
        <f>SUMIFS('1. Staff costs'!S:S,'1. Staff costs'!C:C,B39,'1. Staff costs'!B:B,$F$21)
+SUMIFS(' 2-3-6. Travel&amp;Costs of Stay'!O:O,' 2-3-6. Travel&amp;Costs of Stay'!C:C,B39,' 2-3-6. Travel&amp;Costs of Stay'!B:B,$F$21)
+SUMIFS(' 2-3-6. Travel&amp;Costs of Stay'!P:P,' 2-3-6. Travel&amp;Costs of Stay'!C:C,B39,' 2-3-6. Travel&amp;Costs of Stay'!B:B,$F$21)
+SUMIFS('4. Equipment Costs'!H:H,'4. Equipment Costs'!C:C,B39,'4. Equipment Costs'!B:B,$F$21)
+SUMIFS('5. Subcontracting Costs'!H:H,'5. Subcontracting Costs'!C:C,B39,'5. Subcontracting Costs'!B:B,$F$21)
+SUMIFS(' 2-3-6. Travel&amp;Costs of Stay'!N:N,' 2-3-6. Travel&amp;Costs of Stay'!C:C,B39,' 2-3-6. Travel&amp;Costs of Stay'!B:B,$F$21)</f>
        <v>0</v>
      </c>
      <c r="G39" s="26">
        <f>SUMIFS('1. Staff costs'!S:S,'1. Staff costs'!C:C,B39,'1. Staff costs'!B:B,$G$21)
+SUMIFS(' 2-3-6. Travel&amp;Costs of Stay'!O:O,' 2-3-6. Travel&amp;Costs of Stay'!C:C,B39,' 2-3-6. Travel&amp;Costs of Stay'!B:B,$G$21)
+SUMIFS(' 2-3-6. Travel&amp;Costs of Stay'!P:P,' 2-3-6. Travel&amp;Costs of Stay'!C:C,B39,' 2-3-6. Travel&amp;Costs of Stay'!B:B,$G$21)
+SUMIFS('4. Equipment Costs'!H:H,'4. Equipment Costs'!C:C,B39,'4. Equipment Costs'!B:B,$G$21)
+SUMIFS('5. Subcontracting Costs'!H:H,'5. Subcontracting Costs'!C:C,B39,'5. Subcontracting Costs'!B:B,$G$21)
+SUMIFS(' 2-3-6. Travel&amp;Costs of Stay'!N:N,' 2-3-6. Travel&amp;Costs of Stay'!C:C,B39,' 2-3-6. Travel&amp;Costs of Stay'!B:B,$G$21)</f>
        <v>0</v>
      </c>
      <c r="H39" s="210">
        <f t="shared" si="4"/>
        <v>0</v>
      </c>
      <c r="I39" s="211"/>
    </row>
    <row r="40" spans="2:9" x14ac:dyDescent="0.25">
      <c r="B40" s="52" t="s">
        <v>25</v>
      </c>
      <c r="C40" s="26">
        <f>SUMIFS('1. Staff costs'!S:S,'1. Staff costs'!C:C,B40,'1. Staff costs'!B:B,$C$21)
+SUMIFS(' 2-3-6. Travel&amp;Costs of Stay'!O:O,' 2-3-6. Travel&amp;Costs of Stay'!C:C,B40,' 2-3-6. Travel&amp;Costs of Stay'!B:B,$C$21)
+SUMIFS(' 2-3-6. Travel&amp;Costs of Stay'!P:P,' 2-3-6. Travel&amp;Costs of Stay'!C:C,B40,' 2-3-6. Travel&amp;Costs of Stay'!B:B,$C$21)
+SUMIFS('4. Equipment Costs'!H:H,'4. Equipment Costs'!C:C,B40,'4. Equipment Costs'!B:B,$C$21)
+SUMIFS('5. Subcontracting Costs'!H:H,'5. Subcontracting Costs'!C:C,B40,'5. Subcontracting Costs'!B:B,$C$21)
+SUMIFS(' 2-3-6. Travel&amp;Costs of Stay'!N:N,' 2-3-6. Travel&amp;Costs of Stay'!C:C,B40,' 2-3-6. Travel&amp;Costs of Stay'!B:B,$C$21)</f>
        <v>0</v>
      </c>
      <c r="D40" s="26">
        <f>SUMIFS('1. Staff costs'!S:S,'1. Staff costs'!C:C,B40,'1. Staff costs'!B:B,$D$21)
+SUMIFS(' 2-3-6. Travel&amp;Costs of Stay'!O:O,' 2-3-6. Travel&amp;Costs of Stay'!C:C,B40,' 2-3-6. Travel&amp;Costs of Stay'!B:B,$D$21)
+SUMIFS(' 2-3-6. Travel&amp;Costs of Stay'!P:P,' 2-3-6. Travel&amp;Costs of Stay'!C:C,B40,' 2-3-6. Travel&amp;Costs of Stay'!B:B,$D$21)
+SUMIFS('4. Equipment Costs'!H:H,'4. Equipment Costs'!C:C,B40,'4. Equipment Costs'!B:B,$D$21)
+SUMIFS('5. Subcontracting Costs'!H:H,'5. Subcontracting Costs'!C:C,B40,'5. Subcontracting Costs'!B:B,$D$21)
+SUMIFS(' 2-3-6. Travel&amp;Costs of Stay'!N:N,' 2-3-6. Travel&amp;Costs of Stay'!C:C,B40,' 2-3-6. Travel&amp;Costs of Stay'!B:B,$D$21)</f>
        <v>0</v>
      </c>
      <c r="E40" s="26">
        <f>SUMIFS('1. Staff costs'!S:S,'1. Staff costs'!C:C,B40,'1. Staff costs'!B:B,$E$21)
+SUMIFS(' 2-3-6. Travel&amp;Costs of Stay'!O:O,' 2-3-6. Travel&amp;Costs of Stay'!C:C,B40,' 2-3-6. Travel&amp;Costs of Stay'!B:B,$E$21)
+SUMIFS(' 2-3-6. Travel&amp;Costs of Stay'!P:P,' 2-3-6. Travel&amp;Costs of Stay'!C:C,B40,' 2-3-6. Travel&amp;Costs of Stay'!B:B,$E$21)
+SUMIFS('4. Equipment Costs'!H:H,'4. Equipment Costs'!C:C,B40,'4. Equipment Costs'!B:B,$E$21)
+SUMIFS('5. Subcontracting Costs'!H:H,'5. Subcontracting Costs'!C:C,B40,'5. Subcontracting Costs'!B:B,$E$21)
+SUMIFS(' 2-3-6. Travel&amp;Costs of Stay'!N:N,' 2-3-6. Travel&amp;Costs of Stay'!C:C,B40,' 2-3-6. Travel&amp;Costs of Stay'!B:B,$E$21)</f>
        <v>0</v>
      </c>
      <c r="F40" s="26">
        <f>SUMIFS('1. Staff costs'!S:S,'1. Staff costs'!C:C,B40,'1. Staff costs'!B:B,$F$21)
+SUMIFS(' 2-3-6. Travel&amp;Costs of Stay'!O:O,' 2-3-6. Travel&amp;Costs of Stay'!C:C,B40,' 2-3-6. Travel&amp;Costs of Stay'!B:B,$F$21)
+SUMIFS(' 2-3-6. Travel&amp;Costs of Stay'!P:P,' 2-3-6. Travel&amp;Costs of Stay'!C:C,B40,' 2-3-6. Travel&amp;Costs of Stay'!B:B,$F$21)
+SUMIFS('4. Equipment Costs'!H:H,'4. Equipment Costs'!C:C,B40,'4. Equipment Costs'!B:B,$F$21)
+SUMIFS('5. Subcontracting Costs'!H:H,'5. Subcontracting Costs'!C:C,B40,'5. Subcontracting Costs'!B:B,$F$21)
+SUMIFS(' 2-3-6. Travel&amp;Costs of Stay'!N:N,' 2-3-6. Travel&amp;Costs of Stay'!C:C,B40,' 2-3-6. Travel&amp;Costs of Stay'!B:B,$F$21)</f>
        <v>0</v>
      </c>
      <c r="G40" s="26">
        <f>SUMIFS('1. Staff costs'!S:S,'1. Staff costs'!C:C,B40,'1. Staff costs'!B:B,$G$21)
+SUMIFS(' 2-3-6. Travel&amp;Costs of Stay'!O:O,' 2-3-6. Travel&amp;Costs of Stay'!C:C,B40,' 2-3-6. Travel&amp;Costs of Stay'!B:B,$G$21)
+SUMIFS(' 2-3-6. Travel&amp;Costs of Stay'!P:P,' 2-3-6. Travel&amp;Costs of Stay'!C:C,B40,' 2-3-6. Travel&amp;Costs of Stay'!B:B,$G$21)
+SUMIFS('4. Equipment Costs'!H:H,'4. Equipment Costs'!C:C,B40,'4. Equipment Costs'!B:B,$G$21)
+SUMIFS('5. Subcontracting Costs'!H:H,'5. Subcontracting Costs'!C:C,B40,'5. Subcontracting Costs'!B:B,$G$21)
+SUMIFS(' 2-3-6. Travel&amp;Costs of Stay'!N:N,' 2-3-6. Travel&amp;Costs of Stay'!C:C,B40,' 2-3-6. Travel&amp;Costs of Stay'!B:B,$G$21)</f>
        <v>0</v>
      </c>
      <c r="H40" s="210">
        <f t="shared" si="4"/>
        <v>0</v>
      </c>
      <c r="I40" s="211"/>
    </row>
    <row r="41" spans="2:9" x14ac:dyDescent="0.25">
      <c r="B41" s="52" t="s">
        <v>26</v>
      </c>
      <c r="C41" s="26">
        <f>SUMIFS('1. Staff costs'!S:S,'1. Staff costs'!C:C,B41,'1. Staff costs'!B:B,$C$21)
+SUMIFS(' 2-3-6. Travel&amp;Costs of Stay'!O:O,' 2-3-6. Travel&amp;Costs of Stay'!C:C,B41,' 2-3-6. Travel&amp;Costs of Stay'!B:B,$C$21)
+SUMIFS(' 2-3-6. Travel&amp;Costs of Stay'!P:P,' 2-3-6. Travel&amp;Costs of Stay'!C:C,B41,' 2-3-6. Travel&amp;Costs of Stay'!B:B,$C$21)
+SUMIFS('4. Equipment Costs'!H:H,'4. Equipment Costs'!C:C,B41,'4. Equipment Costs'!B:B,$C$21)
+SUMIFS('5. Subcontracting Costs'!H:H,'5. Subcontracting Costs'!C:C,B41,'5. Subcontracting Costs'!B:B,$C$21)
+SUMIFS(' 2-3-6. Travel&amp;Costs of Stay'!N:N,' 2-3-6. Travel&amp;Costs of Stay'!C:C,B41,' 2-3-6. Travel&amp;Costs of Stay'!B:B,$C$21)</f>
        <v>0</v>
      </c>
      <c r="D41" s="26">
        <f>SUMIFS('1. Staff costs'!S:S,'1. Staff costs'!C:C,B41,'1. Staff costs'!B:B,$D$21)
+SUMIFS(' 2-3-6. Travel&amp;Costs of Stay'!O:O,' 2-3-6. Travel&amp;Costs of Stay'!C:C,B41,' 2-3-6. Travel&amp;Costs of Stay'!B:B,$D$21)
+SUMIFS(' 2-3-6. Travel&amp;Costs of Stay'!P:P,' 2-3-6. Travel&amp;Costs of Stay'!C:C,B41,' 2-3-6. Travel&amp;Costs of Stay'!B:B,$D$21)
+SUMIFS('4. Equipment Costs'!H:H,'4. Equipment Costs'!C:C,B41,'4. Equipment Costs'!B:B,$D$21)
+SUMIFS('5. Subcontracting Costs'!H:H,'5. Subcontracting Costs'!C:C,B41,'5. Subcontracting Costs'!B:B,$D$21)
+SUMIFS(' 2-3-6. Travel&amp;Costs of Stay'!N:N,' 2-3-6. Travel&amp;Costs of Stay'!C:C,B41,' 2-3-6. Travel&amp;Costs of Stay'!B:B,$D$21)</f>
        <v>0</v>
      </c>
      <c r="E41" s="26">
        <f>SUMIFS('1. Staff costs'!S:S,'1. Staff costs'!C:C,B41,'1. Staff costs'!B:B,$E$21)
+SUMIFS(' 2-3-6. Travel&amp;Costs of Stay'!O:O,' 2-3-6. Travel&amp;Costs of Stay'!C:C,B41,' 2-3-6. Travel&amp;Costs of Stay'!B:B,$E$21)
+SUMIFS(' 2-3-6. Travel&amp;Costs of Stay'!P:P,' 2-3-6. Travel&amp;Costs of Stay'!C:C,B41,' 2-3-6. Travel&amp;Costs of Stay'!B:B,$E$21)
+SUMIFS('4. Equipment Costs'!H:H,'4. Equipment Costs'!C:C,B41,'4. Equipment Costs'!B:B,$E$21)
+SUMIFS('5. Subcontracting Costs'!H:H,'5. Subcontracting Costs'!C:C,B41,'5. Subcontracting Costs'!B:B,$E$21)
+SUMIFS(' 2-3-6. Travel&amp;Costs of Stay'!N:N,' 2-3-6. Travel&amp;Costs of Stay'!C:C,B41,' 2-3-6. Travel&amp;Costs of Stay'!B:B,$E$21)</f>
        <v>0</v>
      </c>
      <c r="F41" s="26">
        <f>SUMIFS('1. Staff costs'!S:S,'1. Staff costs'!C:C,B41,'1. Staff costs'!B:B,$F$21)
+SUMIFS(' 2-3-6. Travel&amp;Costs of Stay'!O:O,' 2-3-6. Travel&amp;Costs of Stay'!C:C,B41,' 2-3-6. Travel&amp;Costs of Stay'!B:B,$F$21)
+SUMIFS(' 2-3-6. Travel&amp;Costs of Stay'!P:P,' 2-3-6. Travel&amp;Costs of Stay'!C:C,B41,' 2-3-6. Travel&amp;Costs of Stay'!B:B,$F$21)
+SUMIFS('4. Equipment Costs'!H:H,'4. Equipment Costs'!C:C,B41,'4. Equipment Costs'!B:B,$F$21)
+SUMIFS('5. Subcontracting Costs'!H:H,'5. Subcontracting Costs'!C:C,B41,'5. Subcontracting Costs'!B:B,$F$21)
+SUMIFS(' 2-3-6. Travel&amp;Costs of Stay'!N:N,' 2-3-6. Travel&amp;Costs of Stay'!C:C,B41,' 2-3-6. Travel&amp;Costs of Stay'!B:B,$F$21)</f>
        <v>0</v>
      </c>
      <c r="G41" s="26">
        <f>SUMIFS('1. Staff costs'!S:S,'1. Staff costs'!C:C,B41,'1. Staff costs'!B:B,$G$21)
+SUMIFS(' 2-3-6. Travel&amp;Costs of Stay'!O:O,' 2-3-6. Travel&amp;Costs of Stay'!C:C,B41,' 2-3-6. Travel&amp;Costs of Stay'!B:B,$G$21)
+SUMIFS(' 2-3-6. Travel&amp;Costs of Stay'!P:P,' 2-3-6. Travel&amp;Costs of Stay'!C:C,B41,' 2-3-6. Travel&amp;Costs of Stay'!B:B,$G$21)
+SUMIFS('4. Equipment Costs'!H:H,'4. Equipment Costs'!C:C,B41,'4. Equipment Costs'!B:B,$G$21)
+SUMIFS('5. Subcontracting Costs'!H:H,'5. Subcontracting Costs'!C:C,B41,'5. Subcontracting Costs'!B:B,$G$21)
+SUMIFS(' 2-3-6. Travel&amp;Costs of Stay'!N:N,' 2-3-6. Travel&amp;Costs of Stay'!C:C,B41,' 2-3-6. Travel&amp;Costs of Stay'!B:B,$G$21)</f>
        <v>0</v>
      </c>
      <c r="H41" s="210">
        <f t="shared" si="4"/>
        <v>0</v>
      </c>
      <c r="I41" s="211"/>
    </row>
    <row r="42" spans="2:9" x14ac:dyDescent="0.25">
      <c r="B42" s="52" t="s">
        <v>109</v>
      </c>
      <c r="C42" s="26">
        <f>SUMIFS('1. Staff costs'!S:S,'1. Staff costs'!C:C,B42,'1. Staff costs'!B:B,$C$21)
+SUMIFS(' 2-3-6. Travel&amp;Costs of Stay'!O:O,' 2-3-6. Travel&amp;Costs of Stay'!C:C,B42,' 2-3-6. Travel&amp;Costs of Stay'!B:B,$C$21)
+SUMIFS(' 2-3-6. Travel&amp;Costs of Stay'!P:P,' 2-3-6. Travel&amp;Costs of Stay'!C:C,B42,' 2-3-6. Travel&amp;Costs of Stay'!B:B,$C$21)
+SUMIFS('4. Equipment Costs'!H:H,'4. Equipment Costs'!C:C,B42,'4. Equipment Costs'!B:B,$C$21)
+SUMIFS('5. Subcontracting Costs'!H:H,'5. Subcontracting Costs'!C:C,B42,'5. Subcontracting Costs'!B:B,$C$21)
+SUMIFS(' 2-3-6. Travel&amp;Costs of Stay'!N:N,' 2-3-6. Travel&amp;Costs of Stay'!C:C,B42,' 2-3-6. Travel&amp;Costs of Stay'!B:B,$C$21)</f>
        <v>0</v>
      </c>
      <c r="D42" s="26">
        <f>SUMIFS('1. Staff costs'!S:S,'1. Staff costs'!C:C,B42,'1. Staff costs'!B:B,$D$21)
+SUMIFS(' 2-3-6. Travel&amp;Costs of Stay'!O:O,' 2-3-6. Travel&amp;Costs of Stay'!C:C,B42,' 2-3-6. Travel&amp;Costs of Stay'!B:B,$D$21)
+SUMIFS(' 2-3-6. Travel&amp;Costs of Stay'!P:P,' 2-3-6. Travel&amp;Costs of Stay'!C:C,B42,' 2-3-6. Travel&amp;Costs of Stay'!B:B,$D$21)
+SUMIFS('4. Equipment Costs'!H:H,'4. Equipment Costs'!C:C,B42,'4. Equipment Costs'!B:B,$D$21)
+SUMIFS('5. Subcontracting Costs'!H:H,'5. Subcontracting Costs'!C:C,B42,'5. Subcontracting Costs'!B:B,$D$21)
+SUMIFS(' 2-3-6. Travel&amp;Costs of Stay'!N:N,' 2-3-6. Travel&amp;Costs of Stay'!C:C,B42,' 2-3-6. Travel&amp;Costs of Stay'!B:B,$D$21)</f>
        <v>0</v>
      </c>
      <c r="E42" s="26">
        <f>SUMIFS('1. Staff costs'!S:S,'1. Staff costs'!C:C,B42,'1. Staff costs'!B:B,$E$21)
+SUMIFS(' 2-3-6. Travel&amp;Costs of Stay'!O:O,' 2-3-6. Travel&amp;Costs of Stay'!C:C,B42,' 2-3-6. Travel&amp;Costs of Stay'!B:B,$E$21)
+SUMIFS(' 2-3-6. Travel&amp;Costs of Stay'!P:P,' 2-3-6. Travel&amp;Costs of Stay'!C:C,B42,' 2-3-6. Travel&amp;Costs of Stay'!B:B,$E$21)
+SUMIFS('4. Equipment Costs'!H:H,'4. Equipment Costs'!C:C,B42,'4. Equipment Costs'!B:B,$E$21)
+SUMIFS('5. Subcontracting Costs'!H:H,'5. Subcontracting Costs'!C:C,B42,'5. Subcontracting Costs'!B:B,$E$21)
+SUMIFS(' 2-3-6. Travel&amp;Costs of Stay'!N:N,' 2-3-6. Travel&amp;Costs of Stay'!C:C,B42,' 2-3-6. Travel&amp;Costs of Stay'!B:B,$E$21)</f>
        <v>0</v>
      </c>
      <c r="F42" s="26">
        <f>SUMIFS('1. Staff costs'!S:S,'1. Staff costs'!C:C,B42,'1. Staff costs'!B:B,$F$21)
+SUMIFS(' 2-3-6. Travel&amp;Costs of Stay'!O:O,' 2-3-6. Travel&amp;Costs of Stay'!C:C,B42,' 2-3-6. Travel&amp;Costs of Stay'!B:B,$F$21)
+SUMIFS(' 2-3-6. Travel&amp;Costs of Stay'!P:P,' 2-3-6. Travel&amp;Costs of Stay'!C:C,B42,' 2-3-6. Travel&amp;Costs of Stay'!B:B,$F$21)
+SUMIFS('4. Equipment Costs'!H:H,'4. Equipment Costs'!C:C,B42,'4. Equipment Costs'!B:B,$F$21)
+SUMIFS('5. Subcontracting Costs'!H:H,'5. Subcontracting Costs'!C:C,B42,'5. Subcontracting Costs'!B:B,$F$21)
+SUMIFS(' 2-3-6. Travel&amp;Costs of Stay'!N:N,' 2-3-6. Travel&amp;Costs of Stay'!C:C,B42,' 2-3-6. Travel&amp;Costs of Stay'!B:B,$F$21)</f>
        <v>0</v>
      </c>
      <c r="G42" s="26">
        <f>SUMIFS('1. Staff costs'!S:S,'1. Staff costs'!C:C,B42,'1. Staff costs'!B:B,$G$21)
+SUMIFS(' 2-3-6. Travel&amp;Costs of Stay'!O:O,' 2-3-6. Travel&amp;Costs of Stay'!C:C,B42,' 2-3-6. Travel&amp;Costs of Stay'!B:B,$G$21)
+SUMIFS(' 2-3-6. Travel&amp;Costs of Stay'!P:P,' 2-3-6. Travel&amp;Costs of Stay'!C:C,B42,' 2-3-6. Travel&amp;Costs of Stay'!B:B,$G$21)
+SUMIFS('4. Equipment Costs'!H:H,'4. Equipment Costs'!C:C,B42,'4. Equipment Costs'!B:B,$G$21)
+SUMIFS('5. Subcontracting Costs'!H:H,'5. Subcontracting Costs'!C:C,B42,'5. Subcontracting Costs'!B:B,$G$21)
+SUMIFS(' 2-3-6. Travel&amp;Costs of Stay'!N:N,' 2-3-6. Travel&amp;Costs of Stay'!C:C,B42,' 2-3-6. Travel&amp;Costs of Stay'!B:B,$G$21)</f>
        <v>0</v>
      </c>
      <c r="H42" s="210">
        <f t="shared" si="4"/>
        <v>0</v>
      </c>
      <c r="I42" s="211"/>
    </row>
    <row r="43" spans="2:9" x14ac:dyDescent="0.25">
      <c r="B43" s="52" t="s">
        <v>110</v>
      </c>
      <c r="C43" s="26">
        <f>SUMIFS('1. Staff costs'!S:S,'1. Staff costs'!C:C,B43,'1. Staff costs'!B:B,$C$21)
+SUMIFS(' 2-3-6. Travel&amp;Costs of Stay'!O:O,' 2-3-6. Travel&amp;Costs of Stay'!C:C,B43,' 2-3-6. Travel&amp;Costs of Stay'!B:B,$C$21)
+SUMIFS(' 2-3-6. Travel&amp;Costs of Stay'!P:P,' 2-3-6. Travel&amp;Costs of Stay'!C:C,B43,' 2-3-6. Travel&amp;Costs of Stay'!B:B,$C$21)
+SUMIFS('4. Equipment Costs'!H:H,'4. Equipment Costs'!C:C,B43,'4. Equipment Costs'!B:B,$C$21)
+SUMIFS('5. Subcontracting Costs'!H:H,'5. Subcontracting Costs'!C:C,B43,'5. Subcontracting Costs'!B:B,$C$21)
+SUMIFS(' 2-3-6. Travel&amp;Costs of Stay'!N:N,' 2-3-6. Travel&amp;Costs of Stay'!C:C,B43,' 2-3-6. Travel&amp;Costs of Stay'!B:B,$C$21)</f>
        <v>0</v>
      </c>
      <c r="D43" s="26">
        <f>SUMIFS('1. Staff costs'!S:S,'1. Staff costs'!C:C,B43,'1. Staff costs'!B:B,$D$21)
+SUMIFS(' 2-3-6. Travel&amp;Costs of Stay'!O:O,' 2-3-6. Travel&amp;Costs of Stay'!C:C,B43,' 2-3-6. Travel&amp;Costs of Stay'!B:B,$D$21)
+SUMIFS(' 2-3-6. Travel&amp;Costs of Stay'!P:P,' 2-3-6. Travel&amp;Costs of Stay'!C:C,B43,' 2-3-6. Travel&amp;Costs of Stay'!B:B,$D$21)
+SUMIFS('4. Equipment Costs'!H:H,'4. Equipment Costs'!C:C,B43,'4. Equipment Costs'!B:B,$D$21)
+SUMIFS('5. Subcontracting Costs'!H:H,'5. Subcontracting Costs'!C:C,B43,'5. Subcontracting Costs'!B:B,$D$21)
+SUMIFS(' 2-3-6. Travel&amp;Costs of Stay'!N:N,' 2-3-6. Travel&amp;Costs of Stay'!C:C,B43,' 2-3-6. Travel&amp;Costs of Stay'!B:B,$D$21)</f>
        <v>0</v>
      </c>
      <c r="E43" s="26">
        <f>SUMIFS('1. Staff costs'!S:S,'1. Staff costs'!C:C,B43,'1. Staff costs'!B:B,$E$21)
+SUMIFS(' 2-3-6. Travel&amp;Costs of Stay'!O:O,' 2-3-6. Travel&amp;Costs of Stay'!C:C,B43,' 2-3-6. Travel&amp;Costs of Stay'!B:B,$E$21)
+SUMIFS(' 2-3-6. Travel&amp;Costs of Stay'!P:P,' 2-3-6. Travel&amp;Costs of Stay'!C:C,B43,' 2-3-6. Travel&amp;Costs of Stay'!B:B,$E$21)
+SUMIFS('4. Equipment Costs'!H:H,'4. Equipment Costs'!C:C,B43,'4. Equipment Costs'!B:B,$E$21)
+SUMIFS('5. Subcontracting Costs'!H:H,'5. Subcontracting Costs'!C:C,B43,'5. Subcontracting Costs'!B:B,$E$21)
+SUMIFS(' 2-3-6. Travel&amp;Costs of Stay'!N:N,' 2-3-6. Travel&amp;Costs of Stay'!C:C,B43,' 2-3-6. Travel&amp;Costs of Stay'!B:B,$E$21)</f>
        <v>0</v>
      </c>
      <c r="F43" s="26">
        <f>SUMIFS('1. Staff costs'!S:S,'1. Staff costs'!C:C,B43,'1. Staff costs'!B:B,$F$21)
+SUMIFS(' 2-3-6. Travel&amp;Costs of Stay'!O:O,' 2-3-6. Travel&amp;Costs of Stay'!C:C,B43,' 2-3-6. Travel&amp;Costs of Stay'!B:B,$F$21)
+SUMIFS(' 2-3-6. Travel&amp;Costs of Stay'!P:P,' 2-3-6. Travel&amp;Costs of Stay'!C:C,B43,' 2-3-6. Travel&amp;Costs of Stay'!B:B,$F$21)
+SUMIFS('4. Equipment Costs'!H:H,'4. Equipment Costs'!C:C,B43,'4. Equipment Costs'!B:B,$F$21)
+SUMIFS('5. Subcontracting Costs'!H:H,'5. Subcontracting Costs'!C:C,B43,'5. Subcontracting Costs'!B:B,$F$21)
+SUMIFS(' 2-3-6. Travel&amp;Costs of Stay'!N:N,' 2-3-6. Travel&amp;Costs of Stay'!C:C,B43,' 2-3-6. Travel&amp;Costs of Stay'!B:B,$F$21)</f>
        <v>0</v>
      </c>
      <c r="G43" s="26">
        <f>SUMIFS('1. Staff costs'!S:S,'1. Staff costs'!C:C,B43,'1. Staff costs'!B:B,$G$21)
+SUMIFS(' 2-3-6. Travel&amp;Costs of Stay'!O:O,' 2-3-6. Travel&amp;Costs of Stay'!C:C,B43,' 2-3-6. Travel&amp;Costs of Stay'!B:B,$G$21)
+SUMIFS(' 2-3-6. Travel&amp;Costs of Stay'!P:P,' 2-3-6. Travel&amp;Costs of Stay'!C:C,B43,' 2-3-6. Travel&amp;Costs of Stay'!B:B,$G$21)
+SUMIFS('4. Equipment Costs'!H:H,'4. Equipment Costs'!C:C,B43,'4. Equipment Costs'!B:B,$G$21)
+SUMIFS('5. Subcontracting Costs'!H:H,'5. Subcontracting Costs'!C:C,B43,'5. Subcontracting Costs'!B:B,$G$21)
+SUMIFS(' 2-3-6. Travel&amp;Costs of Stay'!N:N,' 2-3-6. Travel&amp;Costs of Stay'!C:C,B43,' 2-3-6. Travel&amp;Costs of Stay'!B:B,$G$21)</f>
        <v>0</v>
      </c>
      <c r="H43" s="210">
        <f t="shared" si="4"/>
        <v>0</v>
      </c>
      <c r="I43" s="211"/>
    </row>
    <row r="44" spans="2:9" x14ac:dyDescent="0.25">
      <c r="B44" s="52" t="s">
        <v>111</v>
      </c>
      <c r="C44" s="26">
        <f>SUMIFS('1. Staff costs'!S:S,'1. Staff costs'!C:C,B44,'1. Staff costs'!B:B,$C$21)
+SUMIFS(' 2-3-6. Travel&amp;Costs of Stay'!O:O,' 2-3-6. Travel&amp;Costs of Stay'!C:C,B44,' 2-3-6. Travel&amp;Costs of Stay'!B:B,$C$21)
+SUMIFS(' 2-3-6. Travel&amp;Costs of Stay'!P:P,' 2-3-6. Travel&amp;Costs of Stay'!C:C,B44,' 2-3-6. Travel&amp;Costs of Stay'!B:B,$C$21)
+SUMIFS('4. Equipment Costs'!H:H,'4. Equipment Costs'!C:C,B44,'4. Equipment Costs'!B:B,$C$21)
+SUMIFS('5. Subcontracting Costs'!H:H,'5. Subcontracting Costs'!C:C,B44,'5. Subcontracting Costs'!B:B,$C$21)
+SUMIFS(' 2-3-6. Travel&amp;Costs of Stay'!N:N,' 2-3-6. Travel&amp;Costs of Stay'!C:C,B44,' 2-3-6. Travel&amp;Costs of Stay'!B:B,$C$21)</f>
        <v>0</v>
      </c>
      <c r="D44" s="26">
        <f>SUMIFS('1. Staff costs'!S:S,'1. Staff costs'!C:C,B44,'1. Staff costs'!B:B,$D$21)
+SUMIFS(' 2-3-6. Travel&amp;Costs of Stay'!O:O,' 2-3-6. Travel&amp;Costs of Stay'!C:C,B44,' 2-3-6. Travel&amp;Costs of Stay'!B:B,$D$21)
+SUMIFS(' 2-3-6. Travel&amp;Costs of Stay'!P:P,' 2-3-6. Travel&amp;Costs of Stay'!C:C,B44,' 2-3-6. Travel&amp;Costs of Stay'!B:B,$D$21)
+SUMIFS('4. Equipment Costs'!H:H,'4. Equipment Costs'!C:C,B44,'4. Equipment Costs'!B:B,$D$21)
+SUMIFS('5. Subcontracting Costs'!H:H,'5. Subcontracting Costs'!C:C,B44,'5. Subcontracting Costs'!B:B,$D$21)
+SUMIFS(' 2-3-6. Travel&amp;Costs of Stay'!N:N,' 2-3-6. Travel&amp;Costs of Stay'!C:C,B44,' 2-3-6. Travel&amp;Costs of Stay'!B:B,$D$21)</f>
        <v>0</v>
      </c>
      <c r="E44" s="26">
        <f>SUMIFS('1. Staff costs'!S:S,'1. Staff costs'!C:C,B44,'1. Staff costs'!B:B,$E$21)
+SUMIFS(' 2-3-6. Travel&amp;Costs of Stay'!O:O,' 2-3-6. Travel&amp;Costs of Stay'!C:C,B44,' 2-3-6. Travel&amp;Costs of Stay'!B:B,$E$21)
+SUMIFS(' 2-3-6. Travel&amp;Costs of Stay'!P:P,' 2-3-6. Travel&amp;Costs of Stay'!C:C,B44,' 2-3-6. Travel&amp;Costs of Stay'!B:B,$E$21)
+SUMIFS('4. Equipment Costs'!H:H,'4. Equipment Costs'!C:C,B44,'4. Equipment Costs'!B:B,$E$21)
+SUMIFS('5. Subcontracting Costs'!H:H,'5. Subcontracting Costs'!C:C,B44,'5. Subcontracting Costs'!B:B,$E$21)
+SUMIFS(' 2-3-6. Travel&amp;Costs of Stay'!N:N,' 2-3-6. Travel&amp;Costs of Stay'!C:C,B44,' 2-3-6. Travel&amp;Costs of Stay'!B:B,$E$21)</f>
        <v>0</v>
      </c>
      <c r="F44" s="26">
        <f>SUMIFS('1. Staff costs'!S:S,'1. Staff costs'!C:C,B44,'1. Staff costs'!B:B,$F$21)
+SUMIFS(' 2-3-6. Travel&amp;Costs of Stay'!O:O,' 2-3-6. Travel&amp;Costs of Stay'!C:C,B44,' 2-3-6. Travel&amp;Costs of Stay'!B:B,$F$21)
+SUMIFS(' 2-3-6. Travel&amp;Costs of Stay'!P:P,' 2-3-6. Travel&amp;Costs of Stay'!C:C,B44,' 2-3-6. Travel&amp;Costs of Stay'!B:B,$F$21)
+SUMIFS('4. Equipment Costs'!H:H,'4. Equipment Costs'!C:C,B44,'4. Equipment Costs'!B:B,$F$21)
+SUMIFS('5. Subcontracting Costs'!H:H,'5. Subcontracting Costs'!C:C,B44,'5. Subcontracting Costs'!B:B,$F$21)
+SUMIFS(' 2-3-6. Travel&amp;Costs of Stay'!N:N,' 2-3-6. Travel&amp;Costs of Stay'!C:C,B44,' 2-3-6. Travel&amp;Costs of Stay'!B:B,$F$21)</f>
        <v>0</v>
      </c>
      <c r="G44" s="26">
        <f>SUMIFS('1. Staff costs'!S:S,'1. Staff costs'!C:C,B44,'1. Staff costs'!B:B,$G$21)
+SUMIFS(' 2-3-6. Travel&amp;Costs of Stay'!O:O,' 2-3-6. Travel&amp;Costs of Stay'!C:C,B44,' 2-3-6. Travel&amp;Costs of Stay'!B:B,$G$21)
+SUMIFS(' 2-3-6. Travel&amp;Costs of Stay'!P:P,' 2-3-6. Travel&amp;Costs of Stay'!C:C,B44,' 2-3-6. Travel&amp;Costs of Stay'!B:B,$G$21)
+SUMIFS('4. Equipment Costs'!H:H,'4. Equipment Costs'!C:C,B44,'4. Equipment Costs'!B:B,$G$21)
+SUMIFS('5. Subcontracting Costs'!H:H,'5. Subcontracting Costs'!C:C,B44,'5. Subcontracting Costs'!B:B,$G$21)
+SUMIFS(' 2-3-6. Travel&amp;Costs of Stay'!N:N,' 2-3-6. Travel&amp;Costs of Stay'!C:C,B44,' 2-3-6. Travel&amp;Costs of Stay'!B:B,$G$21)</f>
        <v>0</v>
      </c>
      <c r="H44" s="210">
        <f t="shared" si="4"/>
        <v>0</v>
      </c>
      <c r="I44" s="211"/>
    </row>
    <row r="45" spans="2:9" x14ac:dyDescent="0.25">
      <c r="B45" s="52" t="s">
        <v>112</v>
      </c>
      <c r="C45" s="26">
        <f>SUMIFS('1. Staff costs'!S:S,'1. Staff costs'!C:C,B45,'1. Staff costs'!B:B,$C$21)
+SUMIFS(' 2-3-6. Travel&amp;Costs of Stay'!O:O,' 2-3-6. Travel&amp;Costs of Stay'!C:C,B45,' 2-3-6. Travel&amp;Costs of Stay'!B:B,$C$21)
+SUMIFS(' 2-3-6. Travel&amp;Costs of Stay'!P:P,' 2-3-6. Travel&amp;Costs of Stay'!C:C,B45,' 2-3-6. Travel&amp;Costs of Stay'!B:B,$C$21)
+SUMIFS('4. Equipment Costs'!H:H,'4. Equipment Costs'!C:C,B45,'4. Equipment Costs'!B:B,$C$21)
+SUMIFS('5. Subcontracting Costs'!H:H,'5. Subcontracting Costs'!C:C,B45,'5. Subcontracting Costs'!B:B,$C$21)
+SUMIFS(' 2-3-6. Travel&amp;Costs of Stay'!N:N,' 2-3-6. Travel&amp;Costs of Stay'!C:C,B45,' 2-3-6. Travel&amp;Costs of Stay'!B:B,$C$21)</f>
        <v>0</v>
      </c>
      <c r="D45" s="26">
        <f>SUMIFS('1. Staff costs'!S:S,'1. Staff costs'!C:C,B45,'1. Staff costs'!B:B,$D$21)
+SUMIFS(' 2-3-6. Travel&amp;Costs of Stay'!O:O,' 2-3-6. Travel&amp;Costs of Stay'!C:C,B45,' 2-3-6. Travel&amp;Costs of Stay'!B:B,$D$21)
+SUMIFS(' 2-3-6. Travel&amp;Costs of Stay'!P:P,' 2-3-6. Travel&amp;Costs of Stay'!C:C,B45,' 2-3-6. Travel&amp;Costs of Stay'!B:B,$D$21)
+SUMIFS('4. Equipment Costs'!H:H,'4. Equipment Costs'!C:C,B45,'4. Equipment Costs'!B:B,$D$21)
+SUMIFS('5. Subcontracting Costs'!H:H,'5. Subcontracting Costs'!C:C,B45,'5. Subcontracting Costs'!B:B,$D$21)
+SUMIFS(' 2-3-6. Travel&amp;Costs of Stay'!N:N,' 2-3-6. Travel&amp;Costs of Stay'!C:C,B45,' 2-3-6. Travel&amp;Costs of Stay'!B:B,$D$21)</f>
        <v>0</v>
      </c>
      <c r="E45" s="26">
        <f>SUMIFS('1. Staff costs'!S:S,'1. Staff costs'!C:C,B45,'1. Staff costs'!B:B,$E$21)
+SUMIFS(' 2-3-6. Travel&amp;Costs of Stay'!O:O,' 2-3-6. Travel&amp;Costs of Stay'!C:C,B45,' 2-3-6. Travel&amp;Costs of Stay'!B:B,$E$21)
+SUMIFS(' 2-3-6. Travel&amp;Costs of Stay'!P:P,' 2-3-6. Travel&amp;Costs of Stay'!C:C,B45,' 2-3-6. Travel&amp;Costs of Stay'!B:B,$E$21)
+SUMIFS('4. Equipment Costs'!H:H,'4. Equipment Costs'!C:C,B45,'4. Equipment Costs'!B:B,$E$21)
+SUMIFS('5. Subcontracting Costs'!H:H,'5. Subcontracting Costs'!C:C,B45,'5. Subcontracting Costs'!B:B,$E$21)
+SUMIFS(' 2-3-6. Travel&amp;Costs of Stay'!N:N,' 2-3-6. Travel&amp;Costs of Stay'!C:C,B45,' 2-3-6. Travel&amp;Costs of Stay'!B:B,$E$21)</f>
        <v>0</v>
      </c>
      <c r="F45" s="26">
        <f>SUMIFS('1. Staff costs'!S:S,'1. Staff costs'!C:C,B45,'1. Staff costs'!B:B,$F$21)
+SUMIFS(' 2-3-6. Travel&amp;Costs of Stay'!O:O,' 2-3-6. Travel&amp;Costs of Stay'!C:C,B45,' 2-3-6. Travel&amp;Costs of Stay'!B:B,$F$21)
+SUMIFS(' 2-3-6. Travel&amp;Costs of Stay'!P:P,' 2-3-6. Travel&amp;Costs of Stay'!C:C,B45,' 2-3-6. Travel&amp;Costs of Stay'!B:B,$F$21)
+SUMIFS('4. Equipment Costs'!H:H,'4. Equipment Costs'!C:C,B45,'4. Equipment Costs'!B:B,$F$21)
+SUMIFS('5. Subcontracting Costs'!H:H,'5. Subcontracting Costs'!C:C,B45,'5. Subcontracting Costs'!B:B,$F$21)
+SUMIFS(' 2-3-6. Travel&amp;Costs of Stay'!N:N,' 2-3-6. Travel&amp;Costs of Stay'!C:C,B45,' 2-3-6. Travel&amp;Costs of Stay'!B:B,$F$21)</f>
        <v>0</v>
      </c>
      <c r="G45" s="26">
        <f>SUMIFS('1. Staff costs'!S:S,'1. Staff costs'!C:C,B45,'1. Staff costs'!B:B,$G$21)
+SUMIFS(' 2-3-6. Travel&amp;Costs of Stay'!O:O,' 2-3-6. Travel&amp;Costs of Stay'!C:C,B45,' 2-3-6. Travel&amp;Costs of Stay'!B:B,$G$21)
+SUMIFS(' 2-3-6. Travel&amp;Costs of Stay'!P:P,' 2-3-6. Travel&amp;Costs of Stay'!C:C,B45,' 2-3-6. Travel&amp;Costs of Stay'!B:B,$G$21)
+SUMIFS('4. Equipment Costs'!H:H,'4. Equipment Costs'!C:C,B45,'4. Equipment Costs'!B:B,$G$21)
+SUMIFS('5. Subcontracting Costs'!H:H,'5. Subcontracting Costs'!C:C,B45,'5. Subcontracting Costs'!B:B,$G$21)
+SUMIFS(' 2-3-6. Travel&amp;Costs of Stay'!N:N,' 2-3-6. Travel&amp;Costs of Stay'!C:C,B45,' 2-3-6. Travel&amp;Costs of Stay'!B:B,$G$21)</f>
        <v>0</v>
      </c>
      <c r="H45" s="210">
        <f t="shared" si="4"/>
        <v>0</v>
      </c>
      <c r="I45" s="211"/>
    </row>
    <row r="46" spans="2:9" x14ac:dyDescent="0.25">
      <c r="B46" s="52" t="s">
        <v>113</v>
      </c>
      <c r="C46" s="26">
        <f>SUMIFS('1. Staff costs'!S:S,'1. Staff costs'!C:C,B46,'1. Staff costs'!B:B,$C$21)
+SUMIFS(' 2-3-6. Travel&amp;Costs of Stay'!O:O,' 2-3-6. Travel&amp;Costs of Stay'!C:C,B46,' 2-3-6. Travel&amp;Costs of Stay'!B:B,$C$21)
+SUMIFS(' 2-3-6. Travel&amp;Costs of Stay'!P:P,' 2-3-6. Travel&amp;Costs of Stay'!C:C,B46,' 2-3-6. Travel&amp;Costs of Stay'!B:B,$C$21)
+SUMIFS('4. Equipment Costs'!H:H,'4. Equipment Costs'!C:C,B46,'4. Equipment Costs'!B:B,$C$21)
+SUMIFS('5. Subcontracting Costs'!H:H,'5. Subcontracting Costs'!C:C,B46,'5. Subcontracting Costs'!B:B,$C$21)
+SUMIFS(' 2-3-6. Travel&amp;Costs of Stay'!N:N,' 2-3-6. Travel&amp;Costs of Stay'!C:C,B46,' 2-3-6. Travel&amp;Costs of Stay'!B:B,$C$21)</f>
        <v>0</v>
      </c>
      <c r="D46" s="26">
        <f>SUMIFS('1. Staff costs'!S:S,'1. Staff costs'!C:C,B46,'1. Staff costs'!B:B,$D$21)
+SUMIFS(' 2-3-6. Travel&amp;Costs of Stay'!O:O,' 2-3-6. Travel&amp;Costs of Stay'!C:C,B46,' 2-3-6. Travel&amp;Costs of Stay'!B:B,$D$21)
+SUMIFS(' 2-3-6. Travel&amp;Costs of Stay'!P:P,' 2-3-6. Travel&amp;Costs of Stay'!C:C,B46,' 2-3-6. Travel&amp;Costs of Stay'!B:B,$D$21)
+SUMIFS('4. Equipment Costs'!H:H,'4. Equipment Costs'!C:C,B46,'4. Equipment Costs'!B:B,$D$21)
+SUMIFS('5. Subcontracting Costs'!H:H,'5. Subcontracting Costs'!C:C,B46,'5. Subcontracting Costs'!B:B,$D$21)
+SUMIFS(' 2-3-6. Travel&amp;Costs of Stay'!N:N,' 2-3-6. Travel&amp;Costs of Stay'!C:C,B46,' 2-3-6. Travel&amp;Costs of Stay'!B:B,$D$21)</f>
        <v>0</v>
      </c>
      <c r="E46" s="26">
        <f>SUMIFS('1. Staff costs'!S:S,'1. Staff costs'!C:C,B46,'1. Staff costs'!B:B,$E$21)
+SUMIFS(' 2-3-6. Travel&amp;Costs of Stay'!O:O,' 2-3-6. Travel&amp;Costs of Stay'!C:C,B46,' 2-3-6. Travel&amp;Costs of Stay'!B:B,$E$21)
+SUMIFS(' 2-3-6. Travel&amp;Costs of Stay'!P:P,' 2-3-6. Travel&amp;Costs of Stay'!C:C,B46,' 2-3-6. Travel&amp;Costs of Stay'!B:B,$E$21)
+SUMIFS('4. Equipment Costs'!H:H,'4. Equipment Costs'!C:C,B46,'4. Equipment Costs'!B:B,$E$21)
+SUMIFS('5. Subcontracting Costs'!H:H,'5. Subcontracting Costs'!C:C,B46,'5. Subcontracting Costs'!B:B,$E$21)
+SUMIFS(' 2-3-6. Travel&amp;Costs of Stay'!N:N,' 2-3-6. Travel&amp;Costs of Stay'!C:C,B46,' 2-3-6. Travel&amp;Costs of Stay'!B:B,$E$21)</f>
        <v>0</v>
      </c>
      <c r="F46" s="26">
        <f>SUMIFS('1. Staff costs'!S:S,'1. Staff costs'!C:C,B46,'1. Staff costs'!B:B,$F$21)
+SUMIFS(' 2-3-6. Travel&amp;Costs of Stay'!O:O,' 2-3-6. Travel&amp;Costs of Stay'!C:C,B46,' 2-3-6. Travel&amp;Costs of Stay'!B:B,$F$21)
+SUMIFS(' 2-3-6. Travel&amp;Costs of Stay'!P:P,' 2-3-6. Travel&amp;Costs of Stay'!C:C,B46,' 2-3-6. Travel&amp;Costs of Stay'!B:B,$F$21)
+SUMIFS('4. Equipment Costs'!H:H,'4. Equipment Costs'!C:C,B46,'4. Equipment Costs'!B:B,$F$21)
+SUMIFS('5. Subcontracting Costs'!H:H,'5. Subcontracting Costs'!C:C,B46,'5. Subcontracting Costs'!B:B,$F$21)
+SUMIFS(' 2-3-6. Travel&amp;Costs of Stay'!N:N,' 2-3-6. Travel&amp;Costs of Stay'!C:C,B46,' 2-3-6. Travel&amp;Costs of Stay'!B:B,$F$21)</f>
        <v>0</v>
      </c>
      <c r="G46" s="26">
        <f>SUMIFS('1. Staff costs'!S:S,'1. Staff costs'!C:C,B46,'1. Staff costs'!B:B,$G$21)
+SUMIFS(' 2-3-6. Travel&amp;Costs of Stay'!O:O,' 2-3-6. Travel&amp;Costs of Stay'!C:C,B46,' 2-3-6. Travel&amp;Costs of Stay'!B:B,$G$21)
+SUMIFS(' 2-3-6. Travel&amp;Costs of Stay'!P:P,' 2-3-6. Travel&amp;Costs of Stay'!C:C,B46,' 2-3-6. Travel&amp;Costs of Stay'!B:B,$G$21)
+SUMIFS('4. Equipment Costs'!H:H,'4. Equipment Costs'!C:C,B46,'4. Equipment Costs'!B:B,$G$21)
+SUMIFS('5. Subcontracting Costs'!H:H,'5. Subcontracting Costs'!C:C,B46,'5. Subcontracting Costs'!B:B,$G$21)
+SUMIFS(' 2-3-6. Travel&amp;Costs of Stay'!N:N,' 2-3-6. Travel&amp;Costs of Stay'!C:C,B46,' 2-3-6. Travel&amp;Costs of Stay'!B:B,$G$21)</f>
        <v>0</v>
      </c>
      <c r="H46" s="210">
        <f t="shared" si="4"/>
        <v>0</v>
      </c>
      <c r="I46" s="211"/>
    </row>
    <row r="47" spans="2:9" x14ac:dyDescent="0.25">
      <c r="B47" s="52" t="s">
        <v>114</v>
      </c>
      <c r="C47" s="26">
        <f>SUMIFS('1. Staff costs'!S:S,'1. Staff costs'!C:C,B47,'1. Staff costs'!B:B,$C$21)
+SUMIFS(' 2-3-6. Travel&amp;Costs of Stay'!O:O,' 2-3-6. Travel&amp;Costs of Stay'!C:C,B47,' 2-3-6. Travel&amp;Costs of Stay'!B:B,$C$21)
+SUMIFS(' 2-3-6. Travel&amp;Costs of Stay'!P:P,' 2-3-6. Travel&amp;Costs of Stay'!C:C,B47,' 2-3-6. Travel&amp;Costs of Stay'!B:B,$C$21)
+SUMIFS('4. Equipment Costs'!H:H,'4. Equipment Costs'!C:C,B47,'4. Equipment Costs'!B:B,$C$21)
+SUMIFS('5. Subcontracting Costs'!H:H,'5. Subcontracting Costs'!C:C,B47,'5. Subcontracting Costs'!B:B,$C$21)
+SUMIFS(' 2-3-6. Travel&amp;Costs of Stay'!N:N,' 2-3-6. Travel&amp;Costs of Stay'!C:C,B47,' 2-3-6. Travel&amp;Costs of Stay'!B:B,$C$21)</f>
        <v>0</v>
      </c>
      <c r="D47" s="26">
        <f>SUMIFS('1. Staff costs'!S:S,'1. Staff costs'!C:C,B47,'1. Staff costs'!B:B,$D$21)
+SUMIFS(' 2-3-6. Travel&amp;Costs of Stay'!O:O,' 2-3-6. Travel&amp;Costs of Stay'!C:C,B47,' 2-3-6. Travel&amp;Costs of Stay'!B:B,$D$21)
+SUMIFS(' 2-3-6. Travel&amp;Costs of Stay'!P:P,' 2-3-6. Travel&amp;Costs of Stay'!C:C,B47,' 2-3-6. Travel&amp;Costs of Stay'!B:B,$D$21)
+SUMIFS('4. Equipment Costs'!H:H,'4. Equipment Costs'!C:C,B47,'4. Equipment Costs'!B:B,$D$21)
+SUMIFS('5. Subcontracting Costs'!H:H,'5. Subcontracting Costs'!C:C,B47,'5. Subcontracting Costs'!B:B,$D$21)
+SUMIFS(' 2-3-6. Travel&amp;Costs of Stay'!N:N,' 2-3-6. Travel&amp;Costs of Stay'!C:C,B47,' 2-3-6. Travel&amp;Costs of Stay'!B:B,$D$21)</f>
        <v>0</v>
      </c>
      <c r="E47" s="26">
        <f>SUMIFS('1. Staff costs'!S:S,'1. Staff costs'!C:C,B47,'1. Staff costs'!B:B,$E$21)
+SUMIFS(' 2-3-6. Travel&amp;Costs of Stay'!O:O,' 2-3-6. Travel&amp;Costs of Stay'!C:C,B47,' 2-3-6. Travel&amp;Costs of Stay'!B:B,$E$21)
+SUMIFS(' 2-3-6. Travel&amp;Costs of Stay'!P:P,' 2-3-6. Travel&amp;Costs of Stay'!C:C,B47,' 2-3-6. Travel&amp;Costs of Stay'!B:B,$E$21)
+SUMIFS('4. Equipment Costs'!H:H,'4. Equipment Costs'!C:C,B47,'4. Equipment Costs'!B:B,$E$21)
+SUMIFS('5. Subcontracting Costs'!H:H,'5. Subcontracting Costs'!C:C,B47,'5. Subcontracting Costs'!B:B,$E$21)
+SUMIFS(' 2-3-6. Travel&amp;Costs of Stay'!N:N,' 2-3-6. Travel&amp;Costs of Stay'!C:C,B47,' 2-3-6. Travel&amp;Costs of Stay'!B:B,$E$21)</f>
        <v>0</v>
      </c>
      <c r="F47" s="26">
        <f>SUMIFS('1. Staff costs'!S:S,'1. Staff costs'!C:C,B47,'1. Staff costs'!B:B,$F$21)
+SUMIFS(' 2-3-6. Travel&amp;Costs of Stay'!O:O,' 2-3-6. Travel&amp;Costs of Stay'!C:C,B47,' 2-3-6. Travel&amp;Costs of Stay'!B:B,$F$21)
+SUMIFS(' 2-3-6. Travel&amp;Costs of Stay'!P:P,' 2-3-6. Travel&amp;Costs of Stay'!C:C,B47,' 2-3-6. Travel&amp;Costs of Stay'!B:B,$F$21)
+SUMIFS('4. Equipment Costs'!H:H,'4. Equipment Costs'!C:C,B47,'4. Equipment Costs'!B:B,$F$21)
+SUMIFS('5. Subcontracting Costs'!H:H,'5. Subcontracting Costs'!C:C,B47,'5. Subcontracting Costs'!B:B,$F$21)
+SUMIFS(' 2-3-6. Travel&amp;Costs of Stay'!N:N,' 2-3-6. Travel&amp;Costs of Stay'!C:C,B47,' 2-3-6. Travel&amp;Costs of Stay'!B:B,$F$21)</f>
        <v>0</v>
      </c>
      <c r="G47" s="26">
        <f>SUMIFS('1. Staff costs'!S:S,'1. Staff costs'!C:C,B47,'1. Staff costs'!B:B,$G$21)
+SUMIFS(' 2-3-6. Travel&amp;Costs of Stay'!O:O,' 2-3-6. Travel&amp;Costs of Stay'!C:C,B47,' 2-3-6. Travel&amp;Costs of Stay'!B:B,$G$21)
+SUMIFS(' 2-3-6. Travel&amp;Costs of Stay'!P:P,' 2-3-6. Travel&amp;Costs of Stay'!C:C,B47,' 2-3-6. Travel&amp;Costs of Stay'!B:B,$G$21)
+SUMIFS('4. Equipment Costs'!H:H,'4. Equipment Costs'!C:C,B47,'4. Equipment Costs'!B:B,$G$21)
+SUMIFS('5. Subcontracting Costs'!H:H,'5. Subcontracting Costs'!C:C,B47,'5. Subcontracting Costs'!B:B,$G$21)
+SUMIFS(' 2-3-6. Travel&amp;Costs of Stay'!N:N,' 2-3-6. Travel&amp;Costs of Stay'!C:C,B47,' 2-3-6. Travel&amp;Costs of Stay'!B:B,$G$21)</f>
        <v>0</v>
      </c>
      <c r="H47" s="210">
        <f t="shared" si="4"/>
        <v>0</v>
      </c>
      <c r="I47" s="211"/>
    </row>
    <row r="48" spans="2:9" x14ac:dyDescent="0.25">
      <c r="B48" s="52" t="s">
        <v>115</v>
      </c>
      <c r="C48" s="26">
        <f>SUMIFS('1. Staff costs'!S:S,'1. Staff costs'!C:C,B48,'1. Staff costs'!B:B,$C$21)
+SUMIFS(' 2-3-6. Travel&amp;Costs of Stay'!O:O,' 2-3-6. Travel&amp;Costs of Stay'!C:C,B48,' 2-3-6. Travel&amp;Costs of Stay'!B:B,$C$21)
+SUMIFS(' 2-3-6. Travel&amp;Costs of Stay'!P:P,' 2-3-6. Travel&amp;Costs of Stay'!C:C,B48,' 2-3-6. Travel&amp;Costs of Stay'!B:B,$C$21)
+SUMIFS('4. Equipment Costs'!H:H,'4. Equipment Costs'!C:C,B48,'4. Equipment Costs'!B:B,$C$21)
+SUMIFS('5. Subcontracting Costs'!H:H,'5. Subcontracting Costs'!C:C,B48,'5. Subcontracting Costs'!B:B,$C$21)
+SUMIFS(' 2-3-6. Travel&amp;Costs of Stay'!N:N,' 2-3-6. Travel&amp;Costs of Stay'!C:C,B48,' 2-3-6. Travel&amp;Costs of Stay'!B:B,$C$21)</f>
        <v>0</v>
      </c>
      <c r="D48" s="26">
        <f>SUMIFS('1. Staff costs'!S:S,'1. Staff costs'!C:C,B48,'1. Staff costs'!B:B,$D$21)
+SUMIFS(' 2-3-6. Travel&amp;Costs of Stay'!O:O,' 2-3-6. Travel&amp;Costs of Stay'!C:C,B48,' 2-3-6. Travel&amp;Costs of Stay'!B:B,$D$21)
+SUMIFS(' 2-3-6. Travel&amp;Costs of Stay'!P:P,' 2-3-6. Travel&amp;Costs of Stay'!C:C,B48,' 2-3-6. Travel&amp;Costs of Stay'!B:B,$D$21)
+SUMIFS('4. Equipment Costs'!H:H,'4. Equipment Costs'!C:C,B48,'4. Equipment Costs'!B:B,$D$21)
+SUMIFS('5. Subcontracting Costs'!H:H,'5. Subcontracting Costs'!C:C,B48,'5. Subcontracting Costs'!B:B,$D$21)
+SUMIFS(' 2-3-6. Travel&amp;Costs of Stay'!N:N,' 2-3-6. Travel&amp;Costs of Stay'!C:C,B48,' 2-3-6. Travel&amp;Costs of Stay'!B:B,$D$21)</f>
        <v>0</v>
      </c>
      <c r="E48" s="26">
        <f>SUMIFS('1. Staff costs'!S:S,'1. Staff costs'!C:C,B48,'1. Staff costs'!B:B,$E$21)
+SUMIFS(' 2-3-6. Travel&amp;Costs of Stay'!O:O,' 2-3-6. Travel&amp;Costs of Stay'!C:C,B48,' 2-3-6. Travel&amp;Costs of Stay'!B:B,$E$21)
+SUMIFS(' 2-3-6. Travel&amp;Costs of Stay'!P:P,' 2-3-6. Travel&amp;Costs of Stay'!C:C,B48,' 2-3-6. Travel&amp;Costs of Stay'!B:B,$E$21)
+SUMIFS('4. Equipment Costs'!H:H,'4. Equipment Costs'!C:C,B48,'4. Equipment Costs'!B:B,$E$21)
+SUMIFS('5. Subcontracting Costs'!H:H,'5. Subcontracting Costs'!C:C,B48,'5. Subcontracting Costs'!B:B,$E$21)
+SUMIFS(' 2-3-6. Travel&amp;Costs of Stay'!N:N,' 2-3-6. Travel&amp;Costs of Stay'!C:C,B48,' 2-3-6. Travel&amp;Costs of Stay'!B:B,$E$21)</f>
        <v>0</v>
      </c>
      <c r="F48" s="26">
        <f>SUMIFS('1. Staff costs'!S:S,'1. Staff costs'!C:C,B48,'1. Staff costs'!B:B,$F$21)
+SUMIFS(' 2-3-6. Travel&amp;Costs of Stay'!O:O,' 2-3-6. Travel&amp;Costs of Stay'!C:C,B48,' 2-3-6. Travel&amp;Costs of Stay'!B:B,$F$21)
+SUMIFS(' 2-3-6. Travel&amp;Costs of Stay'!P:P,' 2-3-6. Travel&amp;Costs of Stay'!C:C,B48,' 2-3-6. Travel&amp;Costs of Stay'!B:B,$F$21)
+SUMIFS('4. Equipment Costs'!H:H,'4. Equipment Costs'!C:C,B48,'4. Equipment Costs'!B:B,$F$21)
+SUMIFS('5. Subcontracting Costs'!H:H,'5. Subcontracting Costs'!C:C,B48,'5. Subcontracting Costs'!B:B,$F$21)
+SUMIFS(' 2-3-6. Travel&amp;Costs of Stay'!N:N,' 2-3-6. Travel&amp;Costs of Stay'!C:C,B48,' 2-3-6. Travel&amp;Costs of Stay'!B:B,$F$21)</f>
        <v>0</v>
      </c>
      <c r="G48" s="26">
        <f>SUMIFS('1. Staff costs'!S:S,'1. Staff costs'!C:C,B48,'1. Staff costs'!B:B,$G$21)
+SUMIFS(' 2-3-6. Travel&amp;Costs of Stay'!O:O,' 2-3-6. Travel&amp;Costs of Stay'!C:C,B48,' 2-3-6. Travel&amp;Costs of Stay'!B:B,$G$21)
+SUMIFS(' 2-3-6. Travel&amp;Costs of Stay'!P:P,' 2-3-6. Travel&amp;Costs of Stay'!C:C,B48,' 2-3-6. Travel&amp;Costs of Stay'!B:B,$G$21)
+SUMIFS('4. Equipment Costs'!H:H,'4. Equipment Costs'!C:C,B48,'4. Equipment Costs'!B:B,$G$21)
+SUMIFS('5. Subcontracting Costs'!H:H,'5. Subcontracting Costs'!C:C,B48,'5. Subcontracting Costs'!B:B,$G$21)
+SUMIFS(' 2-3-6. Travel&amp;Costs of Stay'!N:N,' 2-3-6. Travel&amp;Costs of Stay'!C:C,B48,' 2-3-6. Travel&amp;Costs of Stay'!B:B,$G$21)</f>
        <v>0</v>
      </c>
      <c r="H48" s="210">
        <f t="shared" si="4"/>
        <v>0</v>
      </c>
      <c r="I48" s="211"/>
    </row>
    <row r="49" spans="2:9" x14ac:dyDescent="0.25">
      <c r="B49" s="52" t="s">
        <v>116</v>
      </c>
      <c r="C49" s="26">
        <f>SUMIFS('1. Staff costs'!S:S,'1. Staff costs'!C:C,B49,'1. Staff costs'!B:B,$C$21)
+SUMIFS(' 2-3-6. Travel&amp;Costs of Stay'!O:O,' 2-3-6. Travel&amp;Costs of Stay'!C:C,B49,' 2-3-6. Travel&amp;Costs of Stay'!B:B,$C$21)
+SUMIFS(' 2-3-6. Travel&amp;Costs of Stay'!P:P,' 2-3-6. Travel&amp;Costs of Stay'!C:C,B49,' 2-3-6. Travel&amp;Costs of Stay'!B:B,$C$21)
+SUMIFS('4. Equipment Costs'!H:H,'4. Equipment Costs'!C:C,B49,'4. Equipment Costs'!B:B,$C$21)
+SUMIFS('5. Subcontracting Costs'!H:H,'5. Subcontracting Costs'!C:C,B49,'5. Subcontracting Costs'!B:B,$C$21)
+SUMIFS(' 2-3-6. Travel&amp;Costs of Stay'!N:N,' 2-3-6. Travel&amp;Costs of Stay'!C:C,B49,' 2-3-6. Travel&amp;Costs of Stay'!B:B,$C$21)</f>
        <v>0</v>
      </c>
      <c r="D49" s="26">
        <f>SUMIFS('1. Staff costs'!S:S,'1. Staff costs'!C:C,B49,'1. Staff costs'!B:B,$D$21)
+SUMIFS(' 2-3-6. Travel&amp;Costs of Stay'!O:O,' 2-3-6. Travel&amp;Costs of Stay'!C:C,B49,' 2-3-6. Travel&amp;Costs of Stay'!B:B,$D$21)
+SUMIFS(' 2-3-6. Travel&amp;Costs of Stay'!P:P,' 2-3-6. Travel&amp;Costs of Stay'!C:C,B49,' 2-3-6. Travel&amp;Costs of Stay'!B:B,$D$21)
+SUMIFS('4. Equipment Costs'!H:H,'4. Equipment Costs'!C:C,B49,'4. Equipment Costs'!B:B,$D$21)
+SUMIFS('5. Subcontracting Costs'!H:H,'5. Subcontracting Costs'!C:C,B49,'5. Subcontracting Costs'!B:B,$D$21)
+SUMIFS(' 2-3-6. Travel&amp;Costs of Stay'!N:N,' 2-3-6. Travel&amp;Costs of Stay'!C:C,B49,' 2-3-6. Travel&amp;Costs of Stay'!B:B,$D$21)</f>
        <v>0</v>
      </c>
      <c r="E49" s="26">
        <f>SUMIFS('1. Staff costs'!S:S,'1. Staff costs'!C:C,B49,'1. Staff costs'!B:B,$E$21)
+SUMIFS(' 2-3-6. Travel&amp;Costs of Stay'!O:O,' 2-3-6. Travel&amp;Costs of Stay'!C:C,B49,' 2-3-6. Travel&amp;Costs of Stay'!B:B,$E$21)
+SUMIFS(' 2-3-6. Travel&amp;Costs of Stay'!P:P,' 2-3-6. Travel&amp;Costs of Stay'!C:C,B49,' 2-3-6. Travel&amp;Costs of Stay'!B:B,$E$21)
+SUMIFS('4. Equipment Costs'!H:H,'4. Equipment Costs'!C:C,B49,'4. Equipment Costs'!B:B,$E$21)
+SUMIFS('5. Subcontracting Costs'!H:H,'5. Subcontracting Costs'!C:C,B49,'5. Subcontracting Costs'!B:B,$E$21)
+SUMIFS(' 2-3-6. Travel&amp;Costs of Stay'!N:N,' 2-3-6. Travel&amp;Costs of Stay'!C:C,B49,' 2-3-6. Travel&amp;Costs of Stay'!B:B,$E$21)</f>
        <v>0</v>
      </c>
      <c r="F49" s="26">
        <f>SUMIFS('1. Staff costs'!S:S,'1. Staff costs'!C:C,B49,'1. Staff costs'!B:B,$F$21)
+SUMIFS(' 2-3-6. Travel&amp;Costs of Stay'!O:O,' 2-3-6. Travel&amp;Costs of Stay'!C:C,B49,' 2-3-6. Travel&amp;Costs of Stay'!B:B,$F$21)
+SUMIFS(' 2-3-6. Travel&amp;Costs of Stay'!P:P,' 2-3-6. Travel&amp;Costs of Stay'!C:C,B49,' 2-3-6. Travel&amp;Costs of Stay'!B:B,$F$21)
+SUMIFS('4. Equipment Costs'!H:H,'4. Equipment Costs'!C:C,B49,'4. Equipment Costs'!B:B,$F$21)
+SUMIFS('5. Subcontracting Costs'!H:H,'5. Subcontracting Costs'!C:C,B49,'5. Subcontracting Costs'!B:B,$F$21)
+SUMIFS(' 2-3-6. Travel&amp;Costs of Stay'!N:N,' 2-3-6. Travel&amp;Costs of Stay'!C:C,B49,' 2-3-6. Travel&amp;Costs of Stay'!B:B,$F$21)</f>
        <v>0</v>
      </c>
      <c r="G49" s="26">
        <f>SUMIFS('1. Staff costs'!S:S,'1. Staff costs'!C:C,B49,'1. Staff costs'!B:B,$G$21)
+SUMIFS(' 2-3-6. Travel&amp;Costs of Stay'!O:O,' 2-3-6. Travel&amp;Costs of Stay'!C:C,B49,' 2-3-6. Travel&amp;Costs of Stay'!B:B,$G$21)
+SUMIFS(' 2-3-6. Travel&amp;Costs of Stay'!P:P,' 2-3-6. Travel&amp;Costs of Stay'!C:C,B49,' 2-3-6. Travel&amp;Costs of Stay'!B:B,$G$21)
+SUMIFS('4. Equipment Costs'!H:H,'4. Equipment Costs'!C:C,B49,'4. Equipment Costs'!B:B,$G$21)
+SUMIFS('5. Subcontracting Costs'!H:H,'5. Subcontracting Costs'!C:C,B49,'5. Subcontracting Costs'!B:B,$G$21)
+SUMIFS(' 2-3-6. Travel&amp;Costs of Stay'!N:N,' 2-3-6. Travel&amp;Costs of Stay'!C:C,B49,' 2-3-6. Travel&amp;Costs of Stay'!B:B,$G$21)</f>
        <v>0</v>
      </c>
      <c r="H49" s="210">
        <f t="shared" si="4"/>
        <v>0</v>
      </c>
      <c r="I49" s="211"/>
    </row>
    <row r="50" spans="2:9" x14ac:dyDescent="0.25">
      <c r="B50" s="52" t="s">
        <v>117</v>
      </c>
      <c r="C50" s="26">
        <f>SUMIFS('1. Staff costs'!S:S,'1. Staff costs'!C:C,B50,'1. Staff costs'!B:B,$C$21)
+SUMIFS(' 2-3-6. Travel&amp;Costs of Stay'!O:O,' 2-3-6. Travel&amp;Costs of Stay'!C:C,B50,' 2-3-6. Travel&amp;Costs of Stay'!B:B,$C$21)
+SUMIFS(' 2-3-6. Travel&amp;Costs of Stay'!P:P,' 2-3-6. Travel&amp;Costs of Stay'!C:C,B50,' 2-3-6. Travel&amp;Costs of Stay'!B:B,$C$21)
+SUMIFS('4. Equipment Costs'!H:H,'4. Equipment Costs'!C:C,B50,'4. Equipment Costs'!B:B,$C$21)
+SUMIFS('5. Subcontracting Costs'!H:H,'5. Subcontracting Costs'!C:C,B50,'5. Subcontracting Costs'!B:B,$C$21)
+SUMIFS(' 2-3-6. Travel&amp;Costs of Stay'!N:N,' 2-3-6. Travel&amp;Costs of Stay'!C:C,B50,' 2-3-6. Travel&amp;Costs of Stay'!B:B,$C$21)</f>
        <v>0</v>
      </c>
      <c r="D50" s="26">
        <f>SUMIFS('1. Staff costs'!S:S,'1. Staff costs'!C:C,B50,'1. Staff costs'!B:B,$D$21)
+SUMIFS(' 2-3-6. Travel&amp;Costs of Stay'!O:O,' 2-3-6. Travel&amp;Costs of Stay'!C:C,B50,' 2-3-6. Travel&amp;Costs of Stay'!B:B,$D$21)
+SUMIFS(' 2-3-6. Travel&amp;Costs of Stay'!P:P,' 2-3-6. Travel&amp;Costs of Stay'!C:C,B50,' 2-3-6. Travel&amp;Costs of Stay'!B:B,$D$21)
+SUMIFS('4. Equipment Costs'!H:H,'4. Equipment Costs'!C:C,B50,'4. Equipment Costs'!B:B,$D$21)
+SUMIFS('5. Subcontracting Costs'!H:H,'5. Subcontracting Costs'!C:C,B50,'5. Subcontracting Costs'!B:B,$D$21)
+SUMIFS(' 2-3-6. Travel&amp;Costs of Stay'!N:N,' 2-3-6. Travel&amp;Costs of Stay'!C:C,B50,' 2-3-6. Travel&amp;Costs of Stay'!B:B,$D$21)</f>
        <v>0</v>
      </c>
      <c r="E50" s="26">
        <f>SUMIFS('1. Staff costs'!S:S,'1. Staff costs'!C:C,B50,'1. Staff costs'!B:B,$E$21)
+SUMIFS(' 2-3-6. Travel&amp;Costs of Stay'!O:O,' 2-3-6. Travel&amp;Costs of Stay'!C:C,B50,' 2-3-6. Travel&amp;Costs of Stay'!B:B,$E$21)
+SUMIFS(' 2-3-6. Travel&amp;Costs of Stay'!P:P,' 2-3-6. Travel&amp;Costs of Stay'!C:C,B50,' 2-3-6. Travel&amp;Costs of Stay'!B:B,$E$21)
+SUMIFS('4. Equipment Costs'!H:H,'4. Equipment Costs'!C:C,B50,'4. Equipment Costs'!B:B,$E$21)
+SUMIFS('5. Subcontracting Costs'!H:H,'5. Subcontracting Costs'!C:C,B50,'5. Subcontracting Costs'!B:B,$E$21)
+SUMIFS(' 2-3-6. Travel&amp;Costs of Stay'!N:N,' 2-3-6. Travel&amp;Costs of Stay'!C:C,B50,' 2-3-6. Travel&amp;Costs of Stay'!B:B,$E$21)</f>
        <v>0</v>
      </c>
      <c r="F50" s="26">
        <f>SUMIFS('1. Staff costs'!S:S,'1. Staff costs'!C:C,B50,'1. Staff costs'!B:B,$F$21)
+SUMIFS(' 2-3-6. Travel&amp;Costs of Stay'!O:O,' 2-3-6. Travel&amp;Costs of Stay'!C:C,B50,' 2-3-6. Travel&amp;Costs of Stay'!B:B,$F$21)
+SUMIFS(' 2-3-6. Travel&amp;Costs of Stay'!P:P,' 2-3-6. Travel&amp;Costs of Stay'!C:C,B50,' 2-3-6. Travel&amp;Costs of Stay'!B:B,$F$21)
+SUMIFS('4. Equipment Costs'!H:H,'4. Equipment Costs'!C:C,B50,'4. Equipment Costs'!B:B,$F$21)
+SUMIFS('5. Subcontracting Costs'!H:H,'5. Subcontracting Costs'!C:C,B50,'5. Subcontracting Costs'!B:B,$F$21)
+SUMIFS(' 2-3-6. Travel&amp;Costs of Stay'!N:N,' 2-3-6. Travel&amp;Costs of Stay'!C:C,B50,' 2-3-6. Travel&amp;Costs of Stay'!B:B,$F$21)</f>
        <v>0</v>
      </c>
      <c r="G50" s="26">
        <f>SUMIFS('1. Staff costs'!S:S,'1. Staff costs'!C:C,B50,'1. Staff costs'!B:B,$G$21)
+SUMIFS(' 2-3-6. Travel&amp;Costs of Stay'!O:O,' 2-3-6. Travel&amp;Costs of Stay'!C:C,B50,' 2-3-6. Travel&amp;Costs of Stay'!B:B,$G$21)
+SUMIFS(' 2-3-6. Travel&amp;Costs of Stay'!P:P,' 2-3-6. Travel&amp;Costs of Stay'!C:C,B50,' 2-3-6. Travel&amp;Costs of Stay'!B:B,$G$21)
+SUMIFS('4. Equipment Costs'!H:H,'4. Equipment Costs'!C:C,B50,'4. Equipment Costs'!B:B,$G$21)
+SUMIFS('5. Subcontracting Costs'!H:H,'5. Subcontracting Costs'!C:C,B50,'5. Subcontracting Costs'!B:B,$G$21)
+SUMIFS(' 2-3-6. Travel&amp;Costs of Stay'!N:N,' 2-3-6. Travel&amp;Costs of Stay'!C:C,B50,' 2-3-6. Travel&amp;Costs of Stay'!B:B,$G$21)</f>
        <v>0</v>
      </c>
      <c r="H50" s="210">
        <f t="shared" si="4"/>
        <v>0</v>
      </c>
      <c r="I50" s="211"/>
    </row>
    <row r="51" spans="2:9" x14ac:dyDescent="0.25">
      <c r="B51" s="52" t="s">
        <v>118</v>
      </c>
      <c r="C51" s="26">
        <f>SUMIFS('1. Staff costs'!S:S,'1. Staff costs'!C:C,B51,'1. Staff costs'!B:B,$C$21)
+SUMIFS(' 2-3-6. Travel&amp;Costs of Stay'!O:O,' 2-3-6. Travel&amp;Costs of Stay'!C:C,B51,' 2-3-6. Travel&amp;Costs of Stay'!B:B,$C$21)
+SUMIFS(' 2-3-6. Travel&amp;Costs of Stay'!P:P,' 2-3-6. Travel&amp;Costs of Stay'!C:C,B51,' 2-3-6. Travel&amp;Costs of Stay'!B:B,$C$21)
+SUMIFS('4. Equipment Costs'!H:H,'4. Equipment Costs'!C:C,B51,'4. Equipment Costs'!B:B,$C$21)
+SUMIFS('5. Subcontracting Costs'!H:H,'5. Subcontracting Costs'!C:C,B51,'5. Subcontracting Costs'!B:B,$C$21)
+SUMIFS(' 2-3-6. Travel&amp;Costs of Stay'!N:N,' 2-3-6. Travel&amp;Costs of Stay'!C:C,B51,' 2-3-6. Travel&amp;Costs of Stay'!B:B,$C$21)</f>
        <v>0</v>
      </c>
      <c r="D51" s="26">
        <f>SUMIFS('1. Staff costs'!S:S,'1. Staff costs'!C:C,B51,'1. Staff costs'!B:B,$D$21)
+SUMIFS(' 2-3-6. Travel&amp;Costs of Stay'!O:O,' 2-3-6. Travel&amp;Costs of Stay'!C:C,B51,' 2-3-6. Travel&amp;Costs of Stay'!B:B,$D$21)
+SUMIFS(' 2-3-6. Travel&amp;Costs of Stay'!P:P,' 2-3-6. Travel&amp;Costs of Stay'!C:C,B51,' 2-3-6. Travel&amp;Costs of Stay'!B:B,$D$21)
+SUMIFS('4. Equipment Costs'!H:H,'4. Equipment Costs'!C:C,B51,'4. Equipment Costs'!B:B,$D$21)
+SUMIFS('5. Subcontracting Costs'!H:H,'5. Subcontracting Costs'!C:C,B51,'5. Subcontracting Costs'!B:B,$D$21)
+SUMIFS(' 2-3-6. Travel&amp;Costs of Stay'!N:N,' 2-3-6. Travel&amp;Costs of Stay'!C:C,B51,' 2-3-6. Travel&amp;Costs of Stay'!B:B,$D$21)</f>
        <v>0</v>
      </c>
      <c r="E51" s="26">
        <f>SUMIFS('1. Staff costs'!S:S,'1. Staff costs'!C:C,B51,'1. Staff costs'!B:B,$E$21)
+SUMIFS(' 2-3-6. Travel&amp;Costs of Stay'!O:O,' 2-3-6. Travel&amp;Costs of Stay'!C:C,B51,' 2-3-6. Travel&amp;Costs of Stay'!B:B,$E$21)
+SUMIFS(' 2-3-6. Travel&amp;Costs of Stay'!P:P,' 2-3-6. Travel&amp;Costs of Stay'!C:C,B51,' 2-3-6. Travel&amp;Costs of Stay'!B:B,$E$21)
+SUMIFS('4. Equipment Costs'!H:H,'4. Equipment Costs'!C:C,B51,'4. Equipment Costs'!B:B,$E$21)
+SUMIFS('5. Subcontracting Costs'!H:H,'5. Subcontracting Costs'!C:C,B51,'5. Subcontracting Costs'!B:B,$E$21)
+SUMIFS(' 2-3-6. Travel&amp;Costs of Stay'!N:N,' 2-3-6. Travel&amp;Costs of Stay'!C:C,B51,' 2-3-6. Travel&amp;Costs of Stay'!B:B,$E$21)</f>
        <v>0</v>
      </c>
      <c r="F51" s="26">
        <f>SUMIFS('1. Staff costs'!S:S,'1. Staff costs'!C:C,B51,'1. Staff costs'!B:B,$F$21)
+SUMIFS(' 2-3-6. Travel&amp;Costs of Stay'!O:O,' 2-3-6. Travel&amp;Costs of Stay'!C:C,B51,' 2-3-6. Travel&amp;Costs of Stay'!B:B,$F$21)
+SUMIFS(' 2-3-6. Travel&amp;Costs of Stay'!P:P,' 2-3-6. Travel&amp;Costs of Stay'!C:C,B51,' 2-3-6. Travel&amp;Costs of Stay'!B:B,$F$21)
+SUMIFS('4. Equipment Costs'!H:H,'4. Equipment Costs'!C:C,B51,'4. Equipment Costs'!B:B,$F$21)
+SUMIFS('5. Subcontracting Costs'!H:H,'5. Subcontracting Costs'!C:C,B51,'5. Subcontracting Costs'!B:B,$F$21)
+SUMIFS(' 2-3-6. Travel&amp;Costs of Stay'!N:N,' 2-3-6. Travel&amp;Costs of Stay'!C:C,B51,' 2-3-6. Travel&amp;Costs of Stay'!B:B,$F$21)</f>
        <v>0</v>
      </c>
      <c r="G51" s="26">
        <f>SUMIFS('1. Staff costs'!S:S,'1. Staff costs'!C:C,B51,'1. Staff costs'!B:B,$G$21)
+SUMIFS(' 2-3-6. Travel&amp;Costs of Stay'!O:O,' 2-3-6. Travel&amp;Costs of Stay'!C:C,B51,' 2-3-6. Travel&amp;Costs of Stay'!B:B,$G$21)
+SUMIFS(' 2-3-6. Travel&amp;Costs of Stay'!P:P,' 2-3-6. Travel&amp;Costs of Stay'!C:C,B51,' 2-3-6. Travel&amp;Costs of Stay'!B:B,$G$21)
+SUMIFS('4. Equipment Costs'!H:H,'4. Equipment Costs'!C:C,B51,'4. Equipment Costs'!B:B,$G$21)
+SUMIFS('5. Subcontracting Costs'!H:H,'5. Subcontracting Costs'!C:C,B51,'5. Subcontracting Costs'!B:B,$G$21)
+SUMIFS(' 2-3-6. Travel&amp;Costs of Stay'!N:N,' 2-3-6. Travel&amp;Costs of Stay'!C:C,B51,' 2-3-6. Travel&amp;Costs of Stay'!B:B,$G$21)</f>
        <v>0</v>
      </c>
      <c r="H51" s="210">
        <f t="shared" si="4"/>
        <v>0</v>
      </c>
      <c r="I51" s="211"/>
    </row>
    <row r="52" spans="2:9" x14ac:dyDescent="0.25">
      <c r="B52" s="52" t="s">
        <v>119</v>
      </c>
      <c r="C52" s="26">
        <f>SUMIFS('1. Staff costs'!S:S,'1. Staff costs'!C:C,B52,'1. Staff costs'!B:B,$C$21)
+SUMIFS(' 2-3-6. Travel&amp;Costs of Stay'!O:O,' 2-3-6. Travel&amp;Costs of Stay'!C:C,B52,' 2-3-6. Travel&amp;Costs of Stay'!B:B,$C$21)
+SUMIFS(' 2-3-6. Travel&amp;Costs of Stay'!P:P,' 2-3-6. Travel&amp;Costs of Stay'!C:C,B52,' 2-3-6. Travel&amp;Costs of Stay'!B:B,$C$21)
+SUMIFS('4. Equipment Costs'!H:H,'4. Equipment Costs'!C:C,B52,'4. Equipment Costs'!B:B,$C$21)
+SUMIFS('5. Subcontracting Costs'!H:H,'5. Subcontracting Costs'!C:C,B52,'5. Subcontracting Costs'!B:B,$C$21)
+SUMIFS(' 2-3-6. Travel&amp;Costs of Stay'!N:N,' 2-3-6. Travel&amp;Costs of Stay'!C:C,B52,' 2-3-6. Travel&amp;Costs of Stay'!B:B,$C$21)</f>
        <v>0</v>
      </c>
      <c r="D52" s="26">
        <f>SUMIFS('1. Staff costs'!S:S,'1. Staff costs'!C:C,B52,'1. Staff costs'!B:B,$D$21)
+SUMIFS(' 2-3-6. Travel&amp;Costs of Stay'!O:O,' 2-3-6. Travel&amp;Costs of Stay'!C:C,B52,' 2-3-6. Travel&amp;Costs of Stay'!B:B,$D$21)
+SUMIFS(' 2-3-6. Travel&amp;Costs of Stay'!P:P,' 2-3-6. Travel&amp;Costs of Stay'!C:C,B52,' 2-3-6. Travel&amp;Costs of Stay'!B:B,$D$21)
+SUMIFS('4. Equipment Costs'!H:H,'4. Equipment Costs'!C:C,B52,'4. Equipment Costs'!B:B,$D$21)
+SUMIFS('5. Subcontracting Costs'!H:H,'5. Subcontracting Costs'!C:C,B52,'5. Subcontracting Costs'!B:B,$D$21)
+SUMIFS(' 2-3-6. Travel&amp;Costs of Stay'!N:N,' 2-3-6. Travel&amp;Costs of Stay'!C:C,B52,' 2-3-6. Travel&amp;Costs of Stay'!B:B,$D$21)</f>
        <v>0</v>
      </c>
      <c r="E52" s="26">
        <f>SUMIFS('1. Staff costs'!S:S,'1. Staff costs'!C:C,B52,'1. Staff costs'!B:B,$E$21)
+SUMIFS(' 2-3-6. Travel&amp;Costs of Stay'!O:O,' 2-3-6. Travel&amp;Costs of Stay'!C:C,B52,' 2-3-6. Travel&amp;Costs of Stay'!B:B,$E$21)
+SUMIFS(' 2-3-6. Travel&amp;Costs of Stay'!P:P,' 2-3-6. Travel&amp;Costs of Stay'!C:C,B52,' 2-3-6. Travel&amp;Costs of Stay'!B:B,$E$21)
+SUMIFS('4. Equipment Costs'!H:H,'4. Equipment Costs'!C:C,B52,'4. Equipment Costs'!B:B,$E$21)
+SUMIFS('5. Subcontracting Costs'!H:H,'5. Subcontracting Costs'!C:C,B52,'5. Subcontracting Costs'!B:B,$E$21)
+SUMIFS(' 2-3-6. Travel&amp;Costs of Stay'!N:N,' 2-3-6. Travel&amp;Costs of Stay'!C:C,B52,' 2-3-6. Travel&amp;Costs of Stay'!B:B,$E$21)</f>
        <v>0</v>
      </c>
      <c r="F52" s="26">
        <f>SUMIFS('1. Staff costs'!S:S,'1. Staff costs'!C:C,B52,'1. Staff costs'!B:B,$F$21)
+SUMIFS(' 2-3-6. Travel&amp;Costs of Stay'!O:O,' 2-3-6. Travel&amp;Costs of Stay'!C:C,B52,' 2-3-6. Travel&amp;Costs of Stay'!B:B,$F$21)
+SUMIFS(' 2-3-6. Travel&amp;Costs of Stay'!P:P,' 2-3-6. Travel&amp;Costs of Stay'!C:C,B52,' 2-3-6. Travel&amp;Costs of Stay'!B:B,$F$21)
+SUMIFS('4. Equipment Costs'!H:H,'4. Equipment Costs'!C:C,B52,'4. Equipment Costs'!B:B,$F$21)
+SUMIFS('5. Subcontracting Costs'!H:H,'5. Subcontracting Costs'!C:C,B52,'5. Subcontracting Costs'!B:B,$F$21)
+SUMIFS(' 2-3-6. Travel&amp;Costs of Stay'!N:N,' 2-3-6. Travel&amp;Costs of Stay'!C:C,B52,' 2-3-6. Travel&amp;Costs of Stay'!B:B,$F$21)</f>
        <v>0</v>
      </c>
      <c r="G52" s="26">
        <f>SUMIFS('1. Staff costs'!S:S,'1. Staff costs'!C:C,B52,'1. Staff costs'!B:B,$G$21)
+SUMIFS(' 2-3-6. Travel&amp;Costs of Stay'!O:O,' 2-3-6. Travel&amp;Costs of Stay'!C:C,B52,' 2-3-6. Travel&amp;Costs of Stay'!B:B,$G$21)
+SUMIFS(' 2-3-6. Travel&amp;Costs of Stay'!P:P,' 2-3-6. Travel&amp;Costs of Stay'!C:C,B52,' 2-3-6. Travel&amp;Costs of Stay'!B:B,$G$21)
+SUMIFS('4. Equipment Costs'!H:H,'4. Equipment Costs'!C:C,B52,'4. Equipment Costs'!B:B,$G$21)
+SUMIFS('5. Subcontracting Costs'!H:H,'5. Subcontracting Costs'!C:C,B52,'5. Subcontracting Costs'!B:B,$G$21)
+SUMIFS(' 2-3-6. Travel&amp;Costs of Stay'!N:N,' 2-3-6. Travel&amp;Costs of Stay'!C:C,B52,' 2-3-6. Travel&amp;Costs of Stay'!B:B,$G$21)</f>
        <v>0</v>
      </c>
      <c r="H52" s="210">
        <f t="shared" si="4"/>
        <v>0</v>
      </c>
      <c r="I52" s="211"/>
    </row>
    <row r="53" spans="2:9" x14ac:dyDescent="0.25">
      <c r="B53" s="52" t="s">
        <v>120</v>
      </c>
      <c r="C53" s="26">
        <f>SUMIFS('1. Staff costs'!S:S,'1. Staff costs'!C:C,B53,'1. Staff costs'!B:B,$C$21)
+SUMIFS(' 2-3-6. Travel&amp;Costs of Stay'!O:O,' 2-3-6. Travel&amp;Costs of Stay'!C:C,B53,' 2-3-6. Travel&amp;Costs of Stay'!B:B,$C$21)
+SUMIFS(' 2-3-6. Travel&amp;Costs of Stay'!P:P,' 2-3-6. Travel&amp;Costs of Stay'!C:C,B53,' 2-3-6. Travel&amp;Costs of Stay'!B:B,$C$21)
+SUMIFS('4. Equipment Costs'!H:H,'4. Equipment Costs'!C:C,B53,'4. Equipment Costs'!B:B,$C$21)
+SUMIFS('5. Subcontracting Costs'!H:H,'5. Subcontracting Costs'!C:C,B53,'5. Subcontracting Costs'!B:B,$C$21)
+SUMIFS(' 2-3-6. Travel&amp;Costs of Stay'!N:N,' 2-3-6. Travel&amp;Costs of Stay'!C:C,B53,' 2-3-6. Travel&amp;Costs of Stay'!B:B,$C$21)</f>
        <v>0</v>
      </c>
      <c r="D53" s="26">
        <f>SUMIFS('1. Staff costs'!S:S,'1. Staff costs'!C:C,B53,'1. Staff costs'!B:B,$D$21)
+SUMIFS(' 2-3-6. Travel&amp;Costs of Stay'!O:O,' 2-3-6. Travel&amp;Costs of Stay'!C:C,B53,' 2-3-6. Travel&amp;Costs of Stay'!B:B,$D$21)
+SUMIFS(' 2-3-6. Travel&amp;Costs of Stay'!P:P,' 2-3-6. Travel&amp;Costs of Stay'!C:C,B53,' 2-3-6. Travel&amp;Costs of Stay'!B:B,$D$21)
+SUMIFS('4. Equipment Costs'!H:H,'4. Equipment Costs'!C:C,B53,'4. Equipment Costs'!B:B,$D$21)
+SUMIFS('5. Subcontracting Costs'!H:H,'5. Subcontracting Costs'!C:C,B53,'5. Subcontracting Costs'!B:B,$D$21)
+SUMIFS(' 2-3-6. Travel&amp;Costs of Stay'!N:N,' 2-3-6. Travel&amp;Costs of Stay'!C:C,B53,' 2-3-6. Travel&amp;Costs of Stay'!B:B,$D$21)</f>
        <v>0</v>
      </c>
      <c r="E53" s="26">
        <f>SUMIFS('1. Staff costs'!S:S,'1. Staff costs'!C:C,B53,'1. Staff costs'!B:B,$E$21)
+SUMIFS(' 2-3-6. Travel&amp;Costs of Stay'!O:O,' 2-3-6. Travel&amp;Costs of Stay'!C:C,B53,' 2-3-6. Travel&amp;Costs of Stay'!B:B,$E$21)
+SUMIFS(' 2-3-6. Travel&amp;Costs of Stay'!P:P,' 2-3-6. Travel&amp;Costs of Stay'!C:C,B53,' 2-3-6. Travel&amp;Costs of Stay'!B:B,$E$21)
+SUMIFS('4. Equipment Costs'!H:H,'4. Equipment Costs'!C:C,B53,'4. Equipment Costs'!B:B,$E$21)
+SUMIFS('5. Subcontracting Costs'!H:H,'5. Subcontracting Costs'!C:C,B53,'5. Subcontracting Costs'!B:B,$E$21)
+SUMIFS(' 2-3-6. Travel&amp;Costs of Stay'!N:N,' 2-3-6. Travel&amp;Costs of Stay'!C:C,B53,' 2-3-6. Travel&amp;Costs of Stay'!B:B,$E$21)</f>
        <v>0</v>
      </c>
      <c r="F53" s="26">
        <f>SUMIFS('1. Staff costs'!S:S,'1. Staff costs'!C:C,B53,'1. Staff costs'!B:B,$F$21)
+SUMIFS(' 2-3-6. Travel&amp;Costs of Stay'!O:O,' 2-3-6. Travel&amp;Costs of Stay'!C:C,B53,' 2-3-6. Travel&amp;Costs of Stay'!B:B,$F$21)
+SUMIFS(' 2-3-6. Travel&amp;Costs of Stay'!P:P,' 2-3-6. Travel&amp;Costs of Stay'!C:C,B53,' 2-3-6. Travel&amp;Costs of Stay'!B:B,$F$21)
+SUMIFS('4. Equipment Costs'!H:H,'4. Equipment Costs'!C:C,B53,'4. Equipment Costs'!B:B,$F$21)
+SUMIFS('5. Subcontracting Costs'!H:H,'5. Subcontracting Costs'!C:C,B53,'5. Subcontracting Costs'!B:B,$F$21)
+SUMIFS(' 2-3-6. Travel&amp;Costs of Stay'!N:N,' 2-3-6. Travel&amp;Costs of Stay'!C:C,B53,' 2-3-6. Travel&amp;Costs of Stay'!B:B,$F$21)</f>
        <v>0</v>
      </c>
      <c r="G53" s="26">
        <f>SUMIFS('1. Staff costs'!S:S,'1. Staff costs'!C:C,B53,'1. Staff costs'!B:B,$G$21)
+SUMIFS(' 2-3-6. Travel&amp;Costs of Stay'!O:O,' 2-3-6. Travel&amp;Costs of Stay'!C:C,B53,' 2-3-6. Travel&amp;Costs of Stay'!B:B,$G$21)
+SUMIFS(' 2-3-6. Travel&amp;Costs of Stay'!P:P,' 2-3-6. Travel&amp;Costs of Stay'!C:C,B53,' 2-3-6. Travel&amp;Costs of Stay'!B:B,$G$21)
+SUMIFS('4. Equipment Costs'!H:H,'4. Equipment Costs'!C:C,B53,'4. Equipment Costs'!B:B,$G$21)
+SUMIFS('5. Subcontracting Costs'!H:H,'5. Subcontracting Costs'!C:C,B53,'5. Subcontracting Costs'!B:B,$G$21)
+SUMIFS(' 2-3-6. Travel&amp;Costs of Stay'!N:N,' 2-3-6. Travel&amp;Costs of Stay'!C:C,B53,' 2-3-6. Travel&amp;Costs of Stay'!B:B,$G$21)</f>
        <v>0</v>
      </c>
      <c r="H53" s="210">
        <f t="shared" si="4"/>
        <v>0</v>
      </c>
      <c r="I53" s="211"/>
    </row>
    <row r="54" spans="2:9" x14ac:dyDescent="0.25">
      <c r="B54" s="52" t="s">
        <v>121</v>
      </c>
      <c r="C54" s="26">
        <f>SUMIFS('1. Staff costs'!S:S,'1. Staff costs'!C:C,B54,'1. Staff costs'!B:B,$C$21)
+SUMIFS(' 2-3-6. Travel&amp;Costs of Stay'!O:O,' 2-3-6. Travel&amp;Costs of Stay'!C:C,B54,' 2-3-6. Travel&amp;Costs of Stay'!B:B,$C$21)
+SUMIFS(' 2-3-6. Travel&amp;Costs of Stay'!P:P,' 2-3-6. Travel&amp;Costs of Stay'!C:C,B54,' 2-3-6. Travel&amp;Costs of Stay'!B:B,$C$21)
+SUMIFS('4. Equipment Costs'!H:H,'4. Equipment Costs'!C:C,B54,'4. Equipment Costs'!B:B,$C$21)
+SUMIFS('5. Subcontracting Costs'!H:H,'5. Subcontracting Costs'!C:C,B54,'5. Subcontracting Costs'!B:B,$C$21)
+SUMIFS(' 2-3-6. Travel&amp;Costs of Stay'!N:N,' 2-3-6. Travel&amp;Costs of Stay'!C:C,B54,' 2-3-6. Travel&amp;Costs of Stay'!B:B,$C$21)</f>
        <v>0</v>
      </c>
      <c r="D54" s="26">
        <f>SUMIFS('1. Staff costs'!S:S,'1. Staff costs'!C:C,B54,'1. Staff costs'!B:B,$D$21)
+SUMIFS(' 2-3-6. Travel&amp;Costs of Stay'!O:O,' 2-3-6. Travel&amp;Costs of Stay'!C:C,B54,' 2-3-6. Travel&amp;Costs of Stay'!B:B,$D$21)
+SUMIFS(' 2-3-6. Travel&amp;Costs of Stay'!P:P,' 2-3-6. Travel&amp;Costs of Stay'!C:C,B54,' 2-3-6. Travel&amp;Costs of Stay'!B:B,$D$21)
+SUMIFS('4. Equipment Costs'!H:H,'4. Equipment Costs'!C:C,B54,'4. Equipment Costs'!B:B,$D$21)
+SUMIFS('5. Subcontracting Costs'!H:H,'5. Subcontracting Costs'!C:C,B54,'5. Subcontracting Costs'!B:B,$D$21)
+SUMIFS(' 2-3-6. Travel&amp;Costs of Stay'!N:N,' 2-3-6. Travel&amp;Costs of Stay'!C:C,B54,' 2-3-6. Travel&amp;Costs of Stay'!B:B,$D$21)</f>
        <v>0</v>
      </c>
      <c r="E54" s="26">
        <f>SUMIFS('1. Staff costs'!S:S,'1. Staff costs'!C:C,B54,'1. Staff costs'!B:B,$E$21)
+SUMIFS(' 2-3-6. Travel&amp;Costs of Stay'!O:O,' 2-3-6. Travel&amp;Costs of Stay'!C:C,B54,' 2-3-6. Travel&amp;Costs of Stay'!B:B,$E$21)
+SUMIFS(' 2-3-6. Travel&amp;Costs of Stay'!P:P,' 2-3-6. Travel&amp;Costs of Stay'!C:C,B54,' 2-3-6. Travel&amp;Costs of Stay'!B:B,$E$21)
+SUMIFS('4. Equipment Costs'!H:H,'4. Equipment Costs'!C:C,B54,'4. Equipment Costs'!B:B,$E$21)
+SUMIFS('5. Subcontracting Costs'!H:H,'5. Subcontracting Costs'!C:C,B54,'5. Subcontracting Costs'!B:B,$E$21)
+SUMIFS(' 2-3-6. Travel&amp;Costs of Stay'!N:N,' 2-3-6. Travel&amp;Costs of Stay'!C:C,B54,' 2-3-6. Travel&amp;Costs of Stay'!B:B,$E$21)</f>
        <v>0</v>
      </c>
      <c r="F54" s="26">
        <f>SUMIFS('1. Staff costs'!S:S,'1. Staff costs'!C:C,B54,'1. Staff costs'!B:B,$F$21)
+SUMIFS(' 2-3-6. Travel&amp;Costs of Stay'!O:O,' 2-3-6. Travel&amp;Costs of Stay'!C:C,B54,' 2-3-6. Travel&amp;Costs of Stay'!B:B,$F$21)
+SUMIFS(' 2-3-6. Travel&amp;Costs of Stay'!P:P,' 2-3-6. Travel&amp;Costs of Stay'!C:C,B54,' 2-3-6. Travel&amp;Costs of Stay'!B:B,$F$21)
+SUMIFS('4. Equipment Costs'!H:H,'4. Equipment Costs'!C:C,B54,'4. Equipment Costs'!B:B,$F$21)
+SUMIFS('5. Subcontracting Costs'!H:H,'5. Subcontracting Costs'!C:C,B54,'5. Subcontracting Costs'!B:B,$F$21)
+SUMIFS(' 2-3-6. Travel&amp;Costs of Stay'!N:N,' 2-3-6. Travel&amp;Costs of Stay'!C:C,B54,' 2-3-6. Travel&amp;Costs of Stay'!B:B,$F$21)</f>
        <v>0</v>
      </c>
      <c r="G54" s="26">
        <f>SUMIFS('1. Staff costs'!S:S,'1. Staff costs'!C:C,B54,'1. Staff costs'!B:B,$G$21)
+SUMIFS(' 2-3-6. Travel&amp;Costs of Stay'!O:O,' 2-3-6. Travel&amp;Costs of Stay'!C:C,B54,' 2-3-6. Travel&amp;Costs of Stay'!B:B,$G$21)
+SUMIFS(' 2-3-6. Travel&amp;Costs of Stay'!P:P,' 2-3-6. Travel&amp;Costs of Stay'!C:C,B54,' 2-3-6. Travel&amp;Costs of Stay'!B:B,$G$21)
+SUMIFS('4. Equipment Costs'!H:H,'4. Equipment Costs'!C:C,B54,'4. Equipment Costs'!B:B,$G$21)
+SUMIFS('5. Subcontracting Costs'!H:H,'5. Subcontracting Costs'!C:C,B54,'5. Subcontracting Costs'!B:B,$G$21)
+SUMIFS(' 2-3-6. Travel&amp;Costs of Stay'!N:N,' 2-3-6. Travel&amp;Costs of Stay'!C:C,B54,' 2-3-6. Travel&amp;Costs of Stay'!B:B,$G$21)</f>
        <v>0</v>
      </c>
      <c r="H54" s="210">
        <f t="shared" si="4"/>
        <v>0</v>
      </c>
      <c r="I54" s="211"/>
    </row>
    <row r="55" spans="2:9" x14ac:dyDescent="0.25">
      <c r="B55" s="52" t="s">
        <v>122</v>
      </c>
      <c r="C55" s="26">
        <f>SUMIFS('1. Staff costs'!S:S,'1. Staff costs'!C:C,B55,'1. Staff costs'!B:B,$C$21)
+SUMIFS(' 2-3-6. Travel&amp;Costs of Stay'!O:O,' 2-3-6. Travel&amp;Costs of Stay'!C:C,B55,' 2-3-6. Travel&amp;Costs of Stay'!B:B,$C$21)
+SUMIFS(' 2-3-6. Travel&amp;Costs of Stay'!P:P,' 2-3-6. Travel&amp;Costs of Stay'!C:C,B55,' 2-3-6. Travel&amp;Costs of Stay'!B:B,$C$21)
+SUMIFS('4. Equipment Costs'!H:H,'4. Equipment Costs'!C:C,B55,'4. Equipment Costs'!B:B,$C$21)
+SUMIFS('5. Subcontracting Costs'!H:H,'5. Subcontracting Costs'!C:C,B55,'5. Subcontracting Costs'!B:B,$C$21)
+SUMIFS(' 2-3-6. Travel&amp;Costs of Stay'!N:N,' 2-3-6. Travel&amp;Costs of Stay'!C:C,B55,' 2-3-6. Travel&amp;Costs of Stay'!B:B,$C$21)</f>
        <v>0</v>
      </c>
      <c r="D55" s="26">
        <f>SUMIFS('1. Staff costs'!S:S,'1. Staff costs'!C:C,B55,'1. Staff costs'!B:B,$D$21)
+SUMIFS(' 2-3-6. Travel&amp;Costs of Stay'!O:O,' 2-3-6. Travel&amp;Costs of Stay'!C:C,B55,' 2-3-6. Travel&amp;Costs of Stay'!B:B,$D$21)
+SUMIFS(' 2-3-6. Travel&amp;Costs of Stay'!P:P,' 2-3-6. Travel&amp;Costs of Stay'!C:C,B55,' 2-3-6. Travel&amp;Costs of Stay'!B:B,$D$21)
+SUMIFS('4. Equipment Costs'!H:H,'4. Equipment Costs'!C:C,B55,'4. Equipment Costs'!B:B,$D$21)
+SUMIFS('5. Subcontracting Costs'!H:H,'5. Subcontracting Costs'!C:C,B55,'5. Subcontracting Costs'!B:B,$D$21)
+SUMIFS(' 2-3-6. Travel&amp;Costs of Stay'!N:N,' 2-3-6. Travel&amp;Costs of Stay'!C:C,B55,' 2-3-6. Travel&amp;Costs of Stay'!B:B,$D$21)</f>
        <v>0</v>
      </c>
      <c r="E55" s="26">
        <f>SUMIFS('1. Staff costs'!S:S,'1. Staff costs'!C:C,B55,'1. Staff costs'!B:B,$E$21)
+SUMIFS(' 2-3-6. Travel&amp;Costs of Stay'!O:O,' 2-3-6. Travel&amp;Costs of Stay'!C:C,B55,' 2-3-6. Travel&amp;Costs of Stay'!B:B,$E$21)
+SUMIFS(' 2-3-6. Travel&amp;Costs of Stay'!P:P,' 2-3-6. Travel&amp;Costs of Stay'!C:C,B55,' 2-3-6. Travel&amp;Costs of Stay'!B:B,$E$21)
+SUMIFS('4. Equipment Costs'!H:H,'4. Equipment Costs'!C:C,B55,'4. Equipment Costs'!B:B,$E$21)
+SUMIFS('5. Subcontracting Costs'!H:H,'5. Subcontracting Costs'!C:C,B55,'5. Subcontracting Costs'!B:B,$E$21)
+SUMIFS(' 2-3-6. Travel&amp;Costs of Stay'!N:N,' 2-3-6. Travel&amp;Costs of Stay'!C:C,B55,' 2-3-6. Travel&amp;Costs of Stay'!B:B,$E$21)</f>
        <v>0</v>
      </c>
      <c r="F55" s="26">
        <f>SUMIFS('1. Staff costs'!S:S,'1. Staff costs'!C:C,B55,'1. Staff costs'!B:B,$F$21)
+SUMIFS(' 2-3-6. Travel&amp;Costs of Stay'!O:O,' 2-3-6. Travel&amp;Costs of Stay'!C:C,B55,' 2-3-6. Travel&amp;Costs of Stay'!B:B,$F$21)
+SUMIFS(' 2-3-6. Travel&amp;Costs of Stay'!P:P,' 2-3-6. Travel&amp;Costs of Stay'!C:C,B55,' 2-3-6. Travel&amp;Costs of Stay'!B:B,$F$21)
+SUMIFS('4. Equipment Costs'!H:H,'4. Equipment Costs'!C:C,B55,'4. Equipment Costs'!B:B,$F$21)
+SUMIFS('5. Subcontracting Costs'!H:H,'5. Subcontracting Costs'!C:C,B55,'5. Subcontracting Costs'!B:B,$F$21)
+SUMIFS(' 2-3-6. Travel&amp;Costs of Stay'!N:N,' 2-3-6. Travel&amp;Costs of Stay'!C:C,B55,' 2-3-6. Travel&amp;Costs of Stay'!B:B,$F$21)</f>
        <v>0</v>
      </c>
      <c r="G55" s="26">
        <f>SUMIFS('1. Staff costs'!S:S,'1. Staff costs'!C:C,B55,'1. Staff costs'!B:B,$G$21)
+SUMIFS(' 2-3-6. Travel&amp;Costs of Stay'!O:O,' 2-3-6. Travel&amp;Costs of Stay'!C:C,B55,' 2-3-6. Travel&amp;Costs of Stay'!B:B,$G$21)
+SUMIFS(' 2-3-6. Travel&amp;Costs of Stay'!P:P,' 2-3-6. Travel&amp;Costs of Stay'!C:C,B55,' 2-3-6. Travel&amp;Costs of Stay'!B:B,$G$21)
+SUMIFS('4. Equipment Costs'!H:H,'4. Equipment Costs'!C:C,B55,'4. Equipment Costs'!B:B,$G$21)
+SUMIFS('5. Subcontracting Costs'!H:H,'5. Subcontracting Costs'!C:C,B55,'5. Subcontracting Costs'!B:B,$G$21)
+SUMIFS(' 2-3-6. Travel&amp;Costs of Stay'!N:N,' 2-3-6. Travel&amp;Costs of Stay'!C:C,B55,' 2-3-6. Travel&amp;Costs of Stay'!B:B,$G$21)</f>
        <v>0</v>
      </c>
      <c r="H55" s="210">
        <f t="shared" si="4"/>
        <v>0</v>
      </c>
      <c r="I55" s="211"/>
    </row>
    <row r="56" spans="2:9" x14ac:dyDescent="0.25">
      <c r="B56" s="52" t="s">
        <v>123</v>
      </c>
      <c r="C56" s="26">
        <f>SUMIFS('1. Staff costs'!S:S,'1. Staff costs'!C:C,B56,'1. Staff costs'!B:B,$C$21)
+SUMIFS(' 2-3-6. Travel&amp;Costs of Stay'!O:O,' 2-3-6. Travel&amp;Costs of Stay'!C:C,B56,' 2-3-6. Travel&amp;Costs of Stay'!B:B,$C$21)
+SUMIFS(' 2-3-6. Travel&amp;Costs of Stay'!P:P,' 2-3-6. Travel&amp;Costs of Stay'!C:C,B56,' 2-3-6. Travel&amp;Costs of Stay'!B:B,$C$21)
+SUMIFS('4. Equipment Costs'!H:H,'4. Equipment Costs'!C:C,B56,'4. Equipment Costs'!B:B,$C$21)
+SUMIFS('5. Subcontracting Costs'!H:H,'5. Subcontracting Costs'!C:C,B56,'5. Subcontracting Costs'!B:B,$C$21)
+SUMIFS(' 2-3-6. Travel&amp;Costs of Stay'!N:N,' 2-3-6. Travel&amp;Costs of Stay'!C:C,B56,' 2-3-6. Travel&amp;Costs of Stay'!B:B,$C$21)</f>
        <v>0</v>
      </c>
      <c r="D56" s="26">
        <f>SUMIFS('1. Staff costs'!S:S,'1. Staff costs'!C:C,B56,'1. Staff costs'!B:B,$D$21)
+SUMIFS(' 2-3-6. Travel&amp;Costs of Stay'!O:O,' 2-3-6. Travel&amp;Costs of Stay'!C:C,B56,' 2-3-6. Travel&amp;Costs of Stay'!B:B,$D$21)
+SUMIFS(' 2-3-6. Travel&amp;Costs of Stay'!P:P,' 2-3-6. Travel&amp;Costs of Stay'!C:C,B56,' 2-3-6. Travel&amp;Costs of Stay'!B:B,$D$21)
+SUMIFS('4. Equipment Costs'!H:H,'4. Equipment Costs'!C:C,B56,'4. Equipment Costs'!B:B,$D$21)
+SUMIFS('5. Subcontracting Costs'!H:H,'5. Subcontracting Costs'!C:C,B56,'5. Subcontracting Costs'!B:B,$D$21)
+SUMIFS(' 2-3-6. Travel&amp;Costs of Stay'!N:N,' 2-3-6. Travel&amp;Costs of Stay'!C:C,B56,' 2-3-6. Travel&amp;Costs of Stay'!B:B,$D$21)</f>
        <v>0</v>
      </c>
      <c r="E56" s="26">
        <f>SUMIFS('1. Staff costs'!S:S,'1. Staff costs'!C:C,B56,'1. Staff costs'!B:B,$E$21)
+SUMIFS(' 2-3-6. Travel&amp;Costs of Stay'!O:O,' 2-3-6. Travel&amp;Costs of Stay'!C:C,B56,' 2-3-6. Travel&amp;Costs of Stay'!B:B,$E$21)
+SUMIFS(' 2-3-6. Travel&amp;Costs of Stay'!P:P,' 2-3-6. Travel&amp;Costs of Stay'!C:C,B56,' 2-3-6. Travel&amp;Costs of Stay'!B:B,$E$21)
+SUMIFS('4. Equipment Costs'!H:H,'4. Equipment Costs'!C:C,B56,'4. Equipment Costs'!B:B,$E$21)
+SUMIFS('5. Subcontracting Costs'!H:H,'5. Subcontracting Costs'!C:C,B56,'5. Subcontracting Costs'!B:B,$E$21)
+SUMIFS(' 2-3-6. Travel&amp;Costs of Stay'!N:N,' 2-3-6. Travel&amp;Costs of Stay'!C:C,B56,' 2-3-6. Travel&amp;Costs of Stay'!B:B,$E$21)</f>
        <v>0</v>
      </c>
      <c r="F56" s="26">
        <f>SUMIFS('1. Staff costs'!S:S,'1. Staff costs'!C:C,B56,'1. Staff costs'!B:B,$F$21)
+SUMIFS(' 2-3-6. Travel&amp;Costs of Stay'!O:O,' 2-3-6. Travel&amp;Costs of Stay'!C:C,B56,' 2-3-6. Travel&amp;Costs of Stay'!B:B,$F$21)
+SUMIFS(' 2-3-6. Travel&amp;Costs of Stay'!P:P,' 2-3-6. Travel&amp;Costs of Stay'!C:C,B56,' 2-3-6. Travel&amp;Costs of Stay'!B:B,$F$21)
+SUMIFS('4. Equipment Costs'!H:H,'4. Equipment Costs'!C:C,B56,'4. Equipment Costs'!B:B,$F$21)
+SUMIFS('5. Subcontracting Costs'!H:H,'5. Subcontracting Costs'!C:C,B56,'5. Subcontracting Costs'!B:B,$F$21)
+SUMIFS(' 2-3-6. Travel&amp;Costs of Stay'!N:N,' 2-3-6. Travel&amp;Costs of Stay'!C:C,B56,' 2-3-6. Travel&amp;Costs of Stay'!B:B,$F$21)</f>
        <v>0</v>
      </c>
      <c r="G56" s="26">
        <f>SUMIFS('1. Staff costs'!S:S,'1. Staff costs'!C:C,B56,'1. Staff costs'!B:B,$G$21)
+SUMIFS(' 2-3-6. Travel&amp;Costs of Stay'!O:O,' 2-3-6. Travel&amp;Costs of Stay'!C:C,B56,' 2-3-6. Travel&amp;Costs of Stay'!B:B,$G$21)
+SUMIFS(' 2-3-6. Travel&amp;Costs of Stay'!P:P,' 2-3-6. Travel&amp;Costs of Stay'!C:C,B56,' 2-3-6. Travel&amp;Costs of Stay'!B:B,$G$21)
+SUMIFS('4. Equipment Costs'!H:H,'4. Equipment Costs'!C:C,B56,'4. Equipment Costs'!B:B,$G$21)
+SUMIFS('5. Subcontracting Costs'!H:H,'5. Subcontracting Costs'!C:C,B56,'5. Subcontracting Costs'!B:B,$G$21)
+SUMIFS(' 2-3-6. Travel&amp;Costs of Stay'!N:N,' 2-3-6. Travel&amp;Costs of Stay'!C:C,B56,' 2-3-6. Travel&amp;Costs of Stay'!B:B,$G$21)</f>
        <v>0</v>
      </c>
      <c r="H56" s="210">
        <f t="shared" si="4"/>
        <v>0</v>
      </c>
      <c r="I56" s="211"/>
    </row>
    <row r="57" spans="2:9" x14ac:dyDescent="0.25">
      <c r="B57" s="52" t="s">
        <v>124</v>
      </c>
      <c r="C57" s="26">
        <f>SUMIFS('1. Staff costs'!S:S,'1. Staff costs'!C:C,B57,'1. Staff costs'!B:B,$C$21)
+SUMIFS(' 2-3-6. Travel&amp;Costs of Stay'!O:O,' 2-3-6. Travel&amp;Costs of Stay'!C:C,B57,' 2-3-6. Travel&amp;Costs of Stay'!B:B,$C$21)
+SUMIFS(' 2-3-6. Travel&amp;Costs of Stay'!P:P,' 2-3-6. Travel&amp;Costs of Stay'!C:C,B57,' 2-3-6. Travel&amp;Costs of Stay'!B:B,$C$21)
+SUMIFS('4. Equipment Costs'!H:H,'4. Equipment Costs'!C:C,B57,'4. Equipment Costs'!B:B,$C$21)
+SUMIFS('5. Subcontracting Costs'!H:H,'5. Subcontracting Costs'!C:C,B57,'5. Subcontracting Costs'!B:B,$C$21)
+SUMIFS(' 2-3-6. Travel&amp;Costs of Stay'!N:N,' 2-3-6. Travel&amp;Costs of Stay'!C:C,B57,' 2-3-6. Travel&amp;Costs of Stay'!B:B,$C$21)</f>
        <v>0</v>
      </c>
      <c r="D57" s="26">
        <f>SUMIFS('1. Staff costs'!S:S,'1. Staff costs'!C:C,B57,'1. Staff costs'!B:B,$D$21)
+SUMIFS(' 2-3-6. Travel&amp;Costs of Stay'!O:O,' 2-3-6. Travel&amp;Costs of Stay'!C:C,B57,' 2-3-6. Travel&amp;Costs of Stay'!B:B,$D$21)
+SUMIFS(' 2-3-6. Travel&amp;Costs of Stay'!P:P,' 2-3-6. Travel&amp;Costs of Stay'!C:C,B57,' 2-3-6. Travel&amp;Costs of Stay'!B:B,$D$21)
+SUMIFS('4. Equipment Costs'!H:H,'4. Equipment Costs'!C:C,B57,'4. Equipment Costs'!B:B,$D$21)
+SUMIFS('5. Subcontracting Costs'!H:H,'5. Subcontracting Costs'!C:C,B57,'5. Subcontracting Costs'!B:B,$D$21)
+SUMIFS(' 2-3-6. Travel&amp;Costs of Stay'!N:N,' 2-3-6. Travel&amp;Costs of Stay'!C:C,B57,' 2-3-6. Travel&amp;Costs of Stay'!B:B,$D$21)</f>
        <v>0</v>
      </c>
      <c r="E57" s="26">
        <f>SUMIFS('1. Staff costs'!S:S,'1. Staff costs'!C:C,B57,'1. Staff costs'!B:B,$E$21)
+SUMIFS(' 2-3-6. Travel&amp;Costs of Stay'!O:O,' 2-3-6. Travel&amp;Costs of Stay'!C:C,B57,' 2-3-6. Travel&amp;Costs of Stay'!B:B,$E$21)
+SUMIFS(' 2-3-6. Travel&amp;Costs of Stay'!P:P,' 2-3-6. Travel&amp;Costs of Stay'!C:C,B57,' 2-3-6. Travel&amp;Costs of Stay'!B:B,$E$21)
+SUMIFS('4. Equipment Costs'!H:H,'4. Equipment Costs'!C:C,B57,'4. Equipment Costs'!B:B,$E$21)
+SUMIFS('5. Subcontracting Costs'!H:H,'5. Subcontracting Costs'!C:C,B57,'5. Subcontracting Costs'!B:B,$E$21)
+SUMIFS(' 2-3-6. Travel&amp;Costs of Stay'!N:N,' 2-3-6. Travel&amp;Costs of Stay'!C:C,B57,' 2-3-6. Travel&amp;Costs of Stay'!B:B,$E$21)</f>
        <v>0</v>
      </c>
      <c r="F57" s="26">
        <f>SUMIFS('1. Staff costs'!S:S,'1. Staff costs'!C:C,B57,'1. Staff costs'!B:B,$F$21)
+SUMIFS(' 2-3-6. Travel&amp;Costs of Stay'!O:O,' 2-3-6. Travel&amp;Costs of Stay'!C:C,B57,' 2-3-6. Travel&amp;Costs of Stay'!B:B,$F$21)
+SUMIFS(' 2-3-6. Travel&amp;Costs of Stay'!P:P,' 2-3-6. Travel&amp;Costs of Stay'!C:C,B57,' 2-3-6. Travel&amp;Costs of Stay'!B:B,$F$21)
+SUMIFS('4. Equipment Costs'!H:H,'4. Equipment Costs'!C:C,B57,'4. Equipment Costs'!B:B,$F$21)
+SUMIFS('5. Subcontracting Costs'!H:H,'5. Subcontracting Costs'!C:C,B57,'5. Subcontracting Costs'!B:B,$F$21)
+SUMIFS(' 2-3-6. Travel&amp;Costs of Stay'!N:N,' 2-3-6. Travel&amp;Costs of Stay'!C:C,B57,' 2-3-6. Travel&amp;Costs of Stay'!B:B,$F$21)</f>
        <v>0</v>
      </c>
      <c r="G57" s="26">
        <f>SUMIFS('1. Staff costs'!S:S,'1. Staff costs'!C:C,B57,'1. Staff costs'!B:B,$G$21)
+SUMIFS(' 2-3-6. Travel&amp;Costs of Stay'!O:O,' 2-3-6. Travel&amp;Costs of Stay'!C:C,B57,' 2-3-6. Travel&amp;Costs of Stay'!B:B,$G$21)
+SUMIFS(' 2-3-6. Travel&amp;Costs of Stay'!P:P,' 2-3-6. Travel&amp;Costs of Stay'!C:C,B57,' 2-3-6. Travel&amp;Costs of Stay'!B:B,$G$21)
+SUMIFS('4. Equipment Costs'!H:H,'4. Equipment Costs'!C:C,B57,'4. Equipment Costs'!B:B,$G$21)
+SUMIFS('5. Subcontracting Costs'!H:H,'5. Subcontracting Costs'!C:C,B57,'5. Subcontracting Costs'!B:B,$G$21)
+SUMIFS(' 2-3-6. Travel&amp;Costs of Stay'!N:N,' 2-3-6. Travel&amp;Costs of Stay'!C:C,B57,' 2-3-6. Travel&amp;Costs of Stay'!B:B,$G$21)</f>
        <v>0</v>
      </c>
      <c r="H57" s="210">
        <f t="shared" si="4"/>
        <v>0</v>
      </c>
      <c r="I57" s="211"/>
    </row>
    <row r="58" spans="2:9" x14ac:dyDescent="0.25">
      <c r="B58" s="52" t="s">
        <v>125</v>
      </c>
      <c r="C58" s="26">
        <f>SUMIFS('1. Staff costs'!S:S,'1. Staff costs'!C:C,B58,'1. Staff costs'!B:B,$C$21)
+SUMIFS(' 2-3-6. Travel&amp;Costs of Stay'!O:O,' 2-3-6. Travel&amp;Costs of Stay'!C:C,B58,' 2-3-6. Travel&amp;Costs of Stay'!B:B,$C$21)
+SUMIFS(' 2-3-6. Travel&amp;Costs of Stay'!P:P,' 2-3-6. Travel&amp;Costs of Stay'!C:C,B58,' 2-3-6. Travel&amp;Costs of Stay'!B:B,$C$21)
+SUMIFS('4. Equipment Costs'!H:H,'4. Equipment Costs'!C:C,B58,'4. Equipment Costs'!B:B,$C$21)
+SUMIFS('5. Subcontracting Costs'!H:H,'5. Subcontracting Costs'!C:C,B58,'5. Subcontracting Costs'!B:B,$C$21)
+SUMIFS(' 2-3-6. Travel&amp;Costs of Stay'!N:N,' 2-3-6. Travel&amp;Costs of Stay'!C:C,B58,' 2-3-6. Travel&amp;Costs of Stay'!B:B,$C$21)</f>
        <v>0</v>
      </c>
      <c r="D58" s="26">
        <f>SUMIFS('1. Staff costs'!S:S,'1. Staff costs'!C:C,B58,'1. Staff costs'!B:B,$D$21)
+SUMIFS(' 2-3-6. Travel&amp;Costs of Stay'!O:O,' 2-3-6. Travel&amp;Costs of Stay'!C:C,B58,' 2-3-6. Travel&amp;Costs of Stay'!B:B,$D$21)
+SUMIFS(' 2-3-6. Travel&amp;Costs of Stay'!P:P,' 2-3-6. Travel&amp;Costs of Stay'!C:C,B58,' 2-3-6. Travel&amp;Costs of Stay'!B:B,$D$21)
+SUMIFS('4. Equipment Costs'!H:H,'4. Equipment Costs'!C:C,B58,'4. Equipment Costs'!B:B,$D$21)
+SUMIFS('5. Subcontracting Costs'!H:H,'5. Subcontracting Costs'!C:C,B58,'5. Subcontracting Costs'!B:B,$D$21)
+SUMIFS(' 2-3-6. Travel&amp;Costs of Stay'!N:N,' 2-3-6. Travel&amp;Costs of Stay'!C:C,B58,' 2-3-6. Travel&amp;Costs of Stay'!B:B,$D$21)</f>
        <v>0</v>
      </c>
      <c r="E58" s="26">
        <f>SUMIFS('1. Staff costs'!S:S,'1. Staff costs'!C:C,B58,'1. Staff costs'!B:B,$E$21)
+SUMIFS(' 2-3-6. Travel&amp;Costs of Stay'!O:O,' 2-3-6. Travel&amp;Costs of Stay'!C:C,B58,' 2-3-6. Travel&amp;Costs of Stay'!B:B,$E$21)
+SUMIFS(' 2-3-6. Travel&amp;Costs of Stay'!P:P,' 2-3-6. Travel&amp;Costs of Stay'!C:C,B58,' 2-3-6. Travel&amp;Costs of Stay'!B:B,$E$21)
+SUMIFS('4. Equipment Costs'!H:H,'4. Equipment Costs'!C:C,B58,'4. Equipment Costs'!B:B,$E$21)
+SUMIFS('5. Subcontracting Costs'!H:H,'5. Subcontracting Costs'!C:C,B58,'5. Subcontracting Costs'!B:B,$E$21)
+SUMIFS(' 2-3-6. Travel&amp;Costs of Stay'!N:N,' 2-3-6. Travel&amp;Costs of Stay'!C:C,B58,' 2-3-6. Travel&amp;Costs of Stay'!B:B,$E$21)</f>
        <v>0</v>
      </c>
      <c r="F58" s="26">
        <f>SUMIFS('1. Staff costs'!S:S,'1. Staff costs'!C:C,B58,'1. Staff costs'!B:B,$F$21)
+SUMIFS(' 2-3-6. Travel&amp;Costs of Stay'!O:O,' 2-3-6. Travel&amp;Costs of Stay'!C:C,B58,' 2-3-6. Travel&amp;Costs of Stay'!B:B,$F$21)
+SUMIFS(' 2-3-6. Travel&amp;Costs of Stay'!P:P,' 2-3-6. Travel&amp;Costs of Stay'!C:C,B58,' 2-3-6. Travel&amp;Costs of Stay'!B:B,$F$21)
+SUMIFS('4. Equipment Costs'!H:H,'4. Equipment Costs'!C:C,B58,'4. Equipment Costs'!B:B,$F$21)
+SUMIFS('5. Subcontracting Costs'!H:H,'5. Subcontracting Costs'!C:C,B58,'5. Subcontracting Costs'!B:B,$F$21)
+SUMIFS(' 2-3-6. Travel&amp;Costs of Stay'!N:N,' 2-3-6. Travel&amp;Costs of Stay'!C:C,B58,' 2-3-6. Travel&amp;Costs of Stay'!B:B,$F$21)</f>
        <v>0</v>
      </c>
      <c r="G58" s="26">
        <f>SUMIFS('1. Staff costs'!S:S,'1. Staff costs'!C:C,B58,'1. Staff costs'!B:B,$G$21)
+SUMIFS(' 2-3-6. Travel&amp;Costs of Stay'!O:O,' 2-3-6. Travel&amp;Costs of Stay'!C:C,B58,' 2-3-6. Travel&amp;Costs of Stay'!B:B,$G$21)
+SUMIFS(' 2-3-6. Travel&amp;Costs of Stay'!P:P,' 2-3-6. Travel&amp;Costs of Stay'!C:C,B58,' 2-3-6. Travel&amp;Costs of Stay'!B:B,$G$21)
+SUMIFS('4. Equipment Costs'!H:H,'4. Equipment Costs'!C:C,B58,'4. Equipment Costs'!B:B,$G$21)
+SUMIFS('5. Subcontracting Costs'!H:H,'5. Subcontracting Costs'!C:C,B58,'5. Subcontracting Costs'!B:B,$G$21)
+SUMIFS(' 2-3-6. Travel&amp;Costs of Stay'!N:N,' 2-3-6. Travel&amp;Costs of Stay'!C:C,B58,' 2-3-6. Travel&amp;Costs of Stay'!B:B,$G$21)</f>
        <v>0</v>
      </c>
      <c r="H58" s="210">
        <f t="shared" si="4"/>
        <v>0</v>
      </c>
      <c r="I58" s="211"/>
    </row>
    <row r="59" spans="2:9" x14ac:dyDescent="0.25">
      <c r="B59" s="52" t="s">
        <v>126</v>
      </c>
      <c r="C59" s="26">
        <f>SUMIFS('1. Staff costs'!S:S,'1. Staff costs'!C:C,B59,'1. Staff costs'!B:B,$C$21)
+SUMIFS(' 2-3-6. Travel&amp;Costs of Stay'!O:O,' 2-3-6. Travel&amp;Costs of Stay'!C:C,B59,' 2-3-6. Travel&amp;Costs of Stay'!B:B,$C$21)
+SUMIFS(' 2-3-6. Travel&amp;Costs of Stay'!P:P,' 2-3-6. Travel&amp;Costs of Stay'!C:C,B59,' 2-3-6. Travel&amp;Costs of Stay'!B:B,$C$21)
+SUMIFS('4. Equipment Costs'!H:H,'4. Equipment Costs'!C:C,B59,'4. Equipment Costs'!B:B,$C$21)
+SUMIFS('5. Subcontracting Costs'!H:H,'5. Subcontracting Costs'!C:C,B59,'5. Subcontracting Costs'!B:B,$C$21)
+SUMIFS(' 2-3-6. Travel&amp;Costs of Stay'!N:N,' 2-3-6. Travel&amp;Costs of Stay'!C:C,B59,' 2-3-6. Travel&amp;Costs of Stay'!B:B,$C$21)</f>
        <v>0</v>
      </c>
      <c r="D59" s="26">
        <f>SUMIFS('1. Staff costs'!S:S,'1. Staff costs'!C:C,B59,'1. Staff costs'!B:B,$D$21)
+SUMIFS(' 2-3-6. Travel&amp;Costs of Stay'!O:O,' 2-3-6. Travel&amp;Costs of Stay'!C:C,B59,' 2-3-6. Travel&amp;Costs of Stay'!B:B,$D$21)
+SUMIFS(' 2-3-6. Travel&amp;Costs of Stay'!P:P,' 2-3-6. Travel&amp;Costs of Stay'!C:C,B59,' 2-3-6. Travel&amp;Costs of Stay'!B:B,$D$21)
+SUMIFS('4. Equipment Costs'!H:H,'4. Equipment Costs'!C:C,B59,'4. Equipment Costs'!B:B,$D$21)
+SUMIFS('5. Subcontracting Costs'!H:H,'5. Subcontracting Costs'!C:C,B59,'5. Subcontracting Costs'!B:B,$D$21)
+SUMIFS(' 2-3-6. Travel&amp;Costs of Stay'!N:N,' 2-3-6. Travel&amp;Costs of Stay'!C:C,B59,' 2-3-6. Travel&amp;Costs of Stay'!B:B,$D$21)</f>
        <v>0</v>
      </c>
      <c r="E59" s="26">
        <f>SUMIFS('1. Staff costs'!S:S,'1. Staff costs'!C:C,B59,'1. Staff costs'!B:B,$E$21)
+SUMIFS(' 2-3-6. Travel&amp;Costs of Stay'!O:O,' 2-3-6. Travel&amp;Costs of Stay'!C:C,B59,' 2-3-6. Travel&amp;Costs of Stay'!B:B,$E$21)
+SUMIFS(' 2-3-6. Travel&amp;Costs of Stay'!P:P,' 2-3-6. Travel&amp;Costs of Stay'!C:C,B59,' 2-3-6. Travel&amp;Costs of Stay'!B:B,$E$21)
+SUMIFS('4. Equipment Costs'!H:H,'4. Equipment Costs'!C:C,B59,'4. Equipment Costs'!B:B,$E$21)
+SUMIFS('5. Subcontracting Costs'!H:H,'5. Subcontracting Costs'!C:C,B59,'5. Subcontracting Costs'!B:B,$E$21)
+SUMIFS(' 2-3-6. Travel&amp;Costs of Stay'!N:N,' 2-3-6. Travel&amp;Costs of Stay'!C:C,B59,' 2-3-6. Travel&amp;Costs of Stay'!B:B,$E$21)</f>
        <v>0</v>
      </c>
      <c r="F59" s="26">
        <f>SUMIFS('1. Staff costs'!S:S,'1. Staff costs'!C:C,B59,'1. Staff costs'!B:B,$F$21)
+SUMIFS(' 2-3-6. Travel&amp;Costs of Stay'!O:O,' 2-3-6. Travel&amp;Costs of Stay'!C:C,B59,' 2-3-6. Travel&amp;Costs of Stay'!B:B,$F$21)
+SUMIFS(' 2-3-6. Travel&amp;Costs of Stay'!P:P,' 2-3-6. Travel&amp;Costs of Stay'!C:C,B59,' 2-3-6. Travel&amp;Costs of Stay'!B:B,$F$21)
+SUMIFS('4. Equipment Costs'!H:H,'4. Equipment Costs'!C:C,B59,'4. Equipment Costs'!B:B,$F$21)
+SUMIFS('5. Subcontracting Costs'!H:H,'5. Subcontracting Costs'!C:C,B59,'5. Subcontracting Costs'!B:B,$F$21)
+SUMIFS(' 2-3-6. Travel&amp;Costs of Stay'!N:N,' 2-3-6. Travel&amp;Costs of Stay'!C:C,B59,' 2-3-6. Travel&amp;Costs of Stay'!B:B,$F$21)</f>
        <v>0</v>
      </c>
      <c r="G59" s="26">
        <f>SUMIFS('1. Staff costs'!S:S,'1. Staff costs'!C:C,B59,'1. Staff costs'!B:B,$G$21)
+SUMIFS(' 2-3-6. Travel&amp;Costs of Stay'!O:O,' 2-3-6. Travel&amp;Costs of Stay'!C:C,B59,' 2-3-6. Travel&amp;Costs of Stay'!B:B,$G$21)
+SUMIFS(' 2-3-6. Travel&amp;Costs of Stay'!P:P,' 2-3-6. Travel&amp;Costs of Stay'!C:C,B59,' 2-3-6. Travel&amp;Costs of Stay'!B:B,$G$21)
+SUMIFS('4. Equipment Costs'!H:H,'4. Equipment Costs'!C:C,B59,'4. Equipment Costs'!B:B,$G$21)
+SUMIFS('5. Subcontracting Costs'!H:H,'5. Subcontracting Costs'!C:C,B59,'5. Subcontracting Costs'!B:B,$G$21)
+SUMIFS(' 2-3-6. Travel&amp;Costs of Stay'!N:N,' 2-3-6. Travel&amp;Costs of Stay'!C:C,B59,' 2-3-6. Travel&amp;Costs of Stay'!B:B,$G$21)</f>
        <v>0</v>
      </c>
      <c r="H59" s="210">
        <f t="shared" si="4"/>
        <v>0</v>
      </c>
      <c r="I59" s="211"/>
    </row>
    <row r="60" spans="2:9" x14ac:dyDescent="0.25">
      <c r="B60" s="52" t="s">
        <v>127</v>
      </c>
      <c r="C60" s="26">
        <f>SUMIFS('1. Staff costs'!S:S,'1. Staff costs'!C:C,B60,'1. Staff costs'!B:B,$C$21)
+SUMIFS(' 2-3-6. Travel&amp;Costs of Stay'!O:O,' 2-3-6. Travel&amp;Costs of Stay'!C:C,B60,' 2-3-6. Travel&amp;Costs of Stay'!B:B,$C$21)
+SUMIFS(' 2-3-6. Travel&amp;Costs of Stay'!P:P,' 2-3-6. Travel&amp;Costs of Stay'!C:C,B60,' 2-3-6. Travel&amp;Costs of Stay'!B:B,$C$21)
+SUMIFS('4. Equipment Costs'!H:H,'4. Equipment Costs'!C:C,B60,'4. Equipment Costs'!B:B,$C$21)
+SUMIFS('5. Subcontracting Costs'!H:H,'5. Subcontracting Costs'!C:C,B60,'5. Subcontracting Costs'!B:B,$C$21)
+SUMIFS(' 2-3-6. Travel&amp;Costs of Stay'!N:N,' 2-3-6. Travel&amp;Costs of Stay'!C:C,B60,' 2-3-6. Travel&amp;Costs of Stay'!B:B,$C$21)</f>
        <v>0</v>
      </c>
      <c r="D60" s="26">
        <f>SUMIFS('1. Staff costs'!S:S,'1. Staff costs'!C:C,B60,'1. Staff costs'!B:B,$D$21)
+SUMIFS(' 2-3-6. Travel&amp;Costs of Stay'!O:O,' 2-3-6. Travel&amp;Costs of Stay'!C:C,B60,' 2-3-6. Travel&amp;Costs of Stay'!B:B,$D$21)
+SUMIFS(' 2-3-6. Travel&amp;Costs of Stay'!P:P,' 2-3-6. Travel&amp;Costs of Stay'!C:C,B60,' 2-3-6. Travel&amp;Costs of Stay'!B:B,$D$21)
+SUMIFS('4. Equipment Costs'!H:H,'4. Equipment Costs'!C:C,B60,'4. Equipment Costs'!B:B,$D$21)
+SUMIFS('5. Subcontracting Costs'!H:H,'5. Subcontracting Costs'!C:C,B60,'5. Subcontracting Costs'!B:B,$D$21)
+SUMIFS(' 2-3-6. Travel&amp;Costs of Stay'!N:N,' 2-3-6. Travel&amp;Costs of Stay'!C:C,B60,' 2-3-6. Travel&amp;Costs of Stay'!B:B,$D$21)</f>
        <v>0</v>
      </c>
      <c r="E60" s="26">
        <f>SUMIFS('1. Staff costs'!S:S,'1. Staff costs'!C:C,B60,'1. Staff costs'!B:B,$E$21)
+SUMIFS(' 2-3-6. Travel&amp;Costs of Stay'!O:O,' 2-3-6. Travel&amp;Costs of Stay'!C:C,B60,' 2-3-6. Travel&amp;Costs of Stay'!B:B,$E$21)
+SUMIFS(' 2-3-6. Travel&amp;Costs of Stay'!P:P,' 2-3-6. Travel&amp;Costs of Stay'!C:C,B60,' 2-3-6. Travel&amp;Costs of Stay'!B:B,$E$21)
+SUMIFS('4. Equipment Costs'!H:H,'4. Equipment Costs'!C:C,B60,'4. Equipment Costs'!B:B,$E$21)
+SUMIFS('5. Subcontracting Costs'!H:H,'5. Subcontracting Costs'!C:C,B60,'5. Subcontracting Costs'!B:B,$E$21)
+SUMIFS(' 2-3-6. Travel&amp;Costs of Stay'!N:N,' 2-3-6. Travel&amp;Costs of Stay'!C:C,B60,' 2-3-6. Travel&amp;Costs of Stay'!B:B,$E$21)</f>
        <v>0</v>
      </c>
      <c r="F60" s="26">
        <f>SUMIFS('1. Staff costs'!S:S,'1. Staff costs'!C:C,B60,'1. Staff costs'!B:B,$F$21)
+SUMIFS(' 2-3-6. Travel&amp;Costs of Stay'!O:O,' 2-3-6. Travel&amp;Costs of Stay'!C:C,B60,' 2-3-6. Travel&amp;Costs of Stay'!B:B,$F$21)
+SUMIFS(' 2-3-6. Travel&amp;Costs of Stay'!P:P,' 2-3-6. Travel&amp;Costs of Stay'!C:C,B60,' 2-3-6. Travel&amp;Costs of Stay'!B:B,$F$21)
+SUMIFS('4. Equipment Costs'!H:H,'4. Equipment Costs'!C:C,B60,'4. Equipment Costs'!B:B,$F$21)
+SUMIFS('5. Subcontracting Costs'!H:H,'5. Subcontracting Costs'!C:C,B60,'5. Subcontracting Costs'!B:B,$F$21)
+SUMIFS(' 2-3-6. Travel&amp;Costs of Stay'!N:N,' 2-3-6. Travel&amp;Costs of Stay'!C:C,B60,' 2-3-6. Travel&amp;Costs of Stay'!B:B,$F$21)</f>
        <v>0</v>
      </c>
      <c r="G60" s="26">
        <f>SUMIFS('1. Staff costs'!S:S,'1. Staff costs'!C:C,B60,'1. Staff costs'!B:B,$G$21)
+SUMIFS(' 2-3-6. Travel&amp;Costs of Stay'!O:O,' 2-3-6. Travel&amp;Costs of Stay'!C:C,B60,' 2-3-6. Travel&amp;Costs of Stay'!B:B,$G$21)
+SUMIFS(' 2-3-6. Travel&amp;Costs of Stay'!P:P,' 2-3-6. Travel&amp;Costs of Stay'!C:C,B60,' 2-3-6. Travel&amp;Costs of Stay'!B:B,$G$21)
+SUMIFS('4. Equipment Costs'!H:H,'4. Equipment Costs'!C:C,B60,'4. Equipment Costs'!B:B,$G$21)
+SUMIFS('5. Subcontracting Costs'!H:H,'5. Subcontracting Costs'!C:C,B60,'5. Subcontracting Costs'!B:B,$G$21)
+SUMIFS(' 2-3-6. Travel&amp;Costs of Stay'!N:N,' 2-3-6. Travel&amp;Costs of Stay'!C:C,B60,' 2-3-6. Travel&amp;Costs of Stay'!B:B,$G$21)</f>
        <v>0</v>
      </c>
      <c r="H60" s="210">
        <f t="shared" si="4"/>
        <v>0</v>
      </c>
      <c r="I60" s="211"/>
    </row>
    <row r="61" spans="2:9" x14ac:dyDescent="0.25">
      <c r="B61" s="52" t="s">
        <v>128</v>
      </c>
      <c r="C61" s="26">
        <f>SUMIFS('1. Staff costs'!S:S,'1. Staff costs'!C:C,B61,'1. Staff costs'!B:B,$C$21)
+SUMIFS(' 2-3-6. Travel&amp;Costs of Stay'!O:O,' 2-3-6. Travel&amp;Costs of Stay'!C:C,B61,' 2-3-6. Travel&amp;Costs of Stay'!B:B,$C$21)
+SUMIFS(' 2-3-6. Travel&amp;Costs of Stay'!P:P,' 2-3-6. Travel&amp;Costs of Stay'!C:C,B61,' 2-3-6. Travel&amp;Costs of Stay'!B:B,$C$21)
+SUMIFS('4. Equipment Costs'!H:H,'4. Equipment Costs'!C:C,B61,'4. Equipment Costs'!B:B,$C$21)
+SUMIFS('5. Subcontracting Costs'!H:H,'5. Subcontracting Costs'!C:C,B61,'5. Subcontracting Costs'!B:B,$C$21)
+SUMIFS(' 2-3-6. Travel&amp;Costs of Stay'!N:N,' 2-3-6. Travel&amp;Costs of Stay'!C:C,B61,' 2-3-6. Travel&amp;Costs of Stay'!B:B,$C$21)</f>
        <v>0</v>
      </c>
      <c r="D61" s="26">
        <f>SUMIFS('1. Staff costs'!S:S,'1. Staff costs'!C:C,B61,'1. Staff costs'!B:B,$D$21)
+SUMIFS(' 2-3-6. Travel&amp;Costs of Stay'!O:O,' 2-3-6. Travel&amp;Costs of Stay'!C:C,B61,' 2-3-6. Travel&amp;Costs of Stay'!B:B,$D$21)
+SUMIFS(' 2-3-6. Travel&amp;Costs of Stay'!P:P,' 2-3-6. Travel&amp;Costs of Stay'!C:C,B61,' 2-3-6. Travel&amp;Costs of Stay'!B:B,$D$21)
+SUMIFS('4. Equipment Costs'!H:H,'4. Equipment Costs'!C:C,B61,'4. Equipment Costs'!B:B,$D$21)
+SUMIFS('5. Subcontracting Costs'!H:H,'5. Subcontracting Costs'!C:C,B61,'5. Subcontracting Costs'!B:B,$D$21)
+SUMIFS(' 2-3-6. Travel&amp;Costs of Stay'!N:N,' 2-3-6. Travel&amp;Costs of Stay'!C:C,B61,' 2-3-6. Travel&amp;Costs of Stay'!B:B,$D$21)</f>
        <v>0</v>
      </c>
      <c r="E61" s="26">
        <f>SUMIFS('1. Staff costs'!S:S,'1. Staff costs'!C:C,B61,'1. Staff costs'!B:B,$E$21)
+SUMIFS(' 2-3-6. Travel&amp;Costs of Stay'!O:O,' 2-3-6. Travel&amp;Costs of Stay'!C:C,B61,' 2-3-6. Travel&amp;Costs of Stay'!B:B,$E$21)
+SUMIFS(' 2-3-6. Travel&amp;Costs of Stay'!P:P,' 2-3-6. Travel&amp;Costs of Stay'!C:C,B61,' 2-3-6. Travel&amp;Costs of Stay'!B:B,$E$21)
+SUMIFS('4. Equipment Costs'!H:H,'4. Equipment Costs'!C:C,B61,'4. Equipment Costs'!B:B,$E$21)
+SUMIFS('5. Subcontracting Costs'!H:H,'5. Subcontracting Costs'!C:C,B61,'5. Subcontracting Costs'!B:B,$E$21)
+SUMIFS(' 2-3-6. Travel&amp;Costs of Stay'!N:N,' 2-3-6. Travel&amp;Costs of Stay'!C:C,B61,' 2-3-6. Travel&amp;Costs of Stay'!B:B,$E$21)</f>
        <v>0</v>
      </c>
      <c r="F61" s="26">
        <f>SUMIFS('1. Staff costs'!S:S,'1. Staff costs'!C:C,B61,'1. Staff costs'!B:B,$F$21)
+SUMIFS(' 2-3-6. Travel&amp;Costs of Stay'!O:O,' 2-3-6. Travel&amp;Costs of Stay'!C:C,B61,' 2-3-6. Travel&amp;Costs of Stay'!B:B,$F$21)
+SUMIFS(' 2-3-6. Travel&amp;Costs of Stay'!P:P,' 2-3-6. Travel&amp;Costs of Stay'!C:C,B61,' 2-3-6. Travel&amp;Costs of Stay'!B:B,$F$21)
+SUMIFS('4. Equipment Costs'!H:H,'4. Equipment Costs'!C:C,B61,'4. Equipment Costs'!B:B,$F$21)
+SUMIFS('5. Subcontracting Costs'!H:H,'5. Subcontracting Costs'!C:C,B61,'5. Subcontracting Costs'!B:B,$F$21)
+SUMIFS(' 2-3-6. Travel&amp;Costs of Stay'!N:N,' 2-3-6. Travel&amp;Costs of Stay'!C:C,B61,' 2-3-6. Travel&amp;Costs of Stay'!B:B,$F$21)</f>
        <v>0</v>
      </c>
      <c r="G61" s="26">
        <f>SUMIFS('1. Staff costs'!S:S,'1. Staff costs'!C:C,B61,'1. Staff costs'!B:B,$G$21)
+SUMIFS(' 2-3-6. Travel&amp;Costs of Stay'!O:O,' 2-3-6. Travel&amp;Costs of Stay'!C:C,B61,' 2-3-6. Travel&amp;Costs of Stay'!B:B,$G$21)
+SUMIFS(' 2-3-6. Travel&amp;Costs of Stay'!P:P,' 2-3-6. Travel&amp;Costs of Stay'!C:C,B61,' 2-3-6. Travel&amp;Costs of Stay'!B:B,$G$21)
+SUMIFS('4. Equipment Costs'!H:H,'4. Equipment Costs'!C:C,B61,'4. Equipment Costs'!B:B,$G$21)
+SUMIFS('5. Subcontracting Costs'!H:H,'5. Subcontracting Costs'!C:C,B61,'5. Subcontracting Costs'!B:B,$G$21)
+SUMIFS(' 2-3-6. Travel&amp;Costs of Stay'!N:N,' 2-3-6. Travel&amp;Costs of Stay'!C:C,B61,' 2-3-6. Travel&amp;Costs of Stay'!B:B,$G$21)</f>
        <v>0</v>
      </c>
      <c r="H61" s="210">
        <f t="shared" si="4"/>
        <v>0</v>
      </c>
      <c r="I61" s="211"/>
    </row>
    <row r="62" spans="2:9" x14ac:dyDescent="0.25">
      <c r="B62" s="52" t="s">
        <v>137</v>
      </c>
      <c r="C62" s="26">
        <f>SUMIFS('1. Staff costs'!S:S,'1. Staff costs'!C:C,B62,'1. Staff costs'!B:B,$C$21)
+SUMIFS(' 2-3-6. Travel&amp;Costs of Stay'!O:O,' 2-3-6. Travel&amp;Costs of Stay'!C:C,B62,' 2-3-6. Travel&amp;Costs of Stay'!B:B,$C$21)
+SUMIFS(' 2-3-6. Travel&amp;Costs of Stay'!P:P,' 2-3-6. Travel&amp;Costs of Stay'!C:C,B62,' 2-3-6. Travel&amp;Costs of Stay'!B:B,$C$21)
+SUMIFS('4. Equipment Costs'!H:H,'4. Equipment Costs'!C:C,B62,'4. Equipment Costs'!B:B,$C$21)
+SUMIFS('5. Subcontracting Costs'!H:H,'5. Subcontracting Costs'!C:C,B62,'5. Subcontracting Costs'!B:B,$C$21)
+SUMIFS(' 2-3-6. Travel&amp;Costs of Stay'!N:N,' 2-3-6. Travel&amp;Costs of Stay'!C:C,B62,' 2-3-6. Travel&amp;Costs of Stay'!B:B,$C$21)</f>
        <v>0</v>
      </c>
      <c r="D62" s="26">
        <f>SUMIFS('1. Staff costs'!S:S,'1. Staff costs'!C:C,B62,'1. Staff costs'!B:B,$D$21)
+SUMIFS(' 2-3-6. Travel&amp;Costs of Stay'!O:O,' 2-3-6. Travel&amp;Costs of Stay'!C:C,B62,' 2-3-6. Travel&amp;Costs of Stay'!B:B,$D$21)
+SUMIFS(' 2-3-6. Travel&amp;Costs of Stay'!P:P,' 2-3-6. Travel&amp;Costs of Stay'!C:C,B62,' 2-3-6. Travel&amp;Costs of Stay'!B:B,$D$21)
+SUMIFS('4. Equipment Costs'!H:H,'4. Equipment Costs'!C:C,B62,'4. Equipment Costs'!B:B,$D$21)
+SUMIFS('5. Subcontracting Costs'!H:H,'5. Subcontracting Costs'!C:C,B62,'5. Subcontracting Costs'!B:B,$D$21)
+SUMIFS(' 2-3-6. Travel&amp;Costs of Stay'!N:N,' 2-3-6. Travel&amp;Costs of Stay'!C:C,B62,' 2-3-6. Travel&amp;Costs of Stay'!B:B,$D$21)</f>
        <v>0</v>
      </c>
      <c r="E62" s="26">
        <f>SUMIFS('1. Staff costs'!S:S,'1. Staff costs'!C:C,B62,'1. Staff costs'!B:B,$E$21)
+SUMIFS(' 2-3-6. Travel&amp;Costs of Stay'!O:O,' 2-3-6. Travel&amp;Costs of Stay'!C:C,B62,' 2-3-6. Travel&amp;Costs of Stay'!B:B,$E$21)
+SUMIFS(' 2-3-6. Travel&amp;Costs of Stay'!P:P,' 2-3-6. Travel&amp;Costs of Stay'!C:C,B62,' 2-3-6. Travel&amp;Costs of Stay'!B:B,$E$21)
+SUMIFS('4. Equipment Costs'!H:H,'4. Equipment Costs'!C:C,B62,'4. Equipment Costs'!B:B,$E$21)
+SUMIFS('5. Subcontracting Costs'!H:H,'5. Subcontracting Costs'!C:C,B62,'5. Subcontracting Costs'!B:B,$E$21)
+SUMIFS(' 2-3-6. Travel&amp;Costs of Stay'!N:N,' 2-3-6. Travel&amp;Costs of Stay'!C:C,B62,' 2-3-6. Travel&amp;Costs of Stay'!B:B,$E$21)</f>
        <v>0</v>
      </c>
      <c r="F62" s="26">
        <f>SUMIFS('1. Staff costs'!S:S,'1. Staff costs'!C:C,B62,'1. Staff costs'!B:B,$F$21)
+SUMIFS(' 2-3-6. Travel&amp;Costs of Stay'!O:O,' 2-3-6. Travel&amp;Costs of Stay'!C:C,B62,' 2-3-6. Travel&amp;Costs of Stay'!B:B,$F$21)
+SUMIFS(' 2-3-6. Travel&amp;Costs of Stay'!P:P,' 2-3-6. Travel&amp;Costs of Stay'!C:C,B62,' 2-3-6. Travel&amp;Costs of Stay'!B:B,$F$21)
+SUMIFS('4. Equipment Costs'!H:H,'4. Equipment Costs'!C:C,B62,'4. Equipment Costs'!B:B,$F$21)
+SUMIFS('5. Subcontracting Costs'!H:H,'5. Subcontracting Costs'!C:C,B62,'5. Subcontracting Costs'!B:B,$F$21)
+SUMIFS(' 2-3-6. Travel&amp;Costs of Stay'!N:N,' 2-3-6. Travel&amp;Costs of Stay'!C:C,B62,' 2-3-6. Travel&amp;Costs of Stay'!B:B,$F$21)</f>
        <v>0</v>
      </c>
      <c r="G62" s="26">
        <f>SUMIFS('1. Staff costs'!S:S,'1. Staff costs'!C:C,B62,'1. Staff costs'!B:B,$G$21)
+SUMIFS(' 2-3-6. Travel&amp;Costs of Stay'!O:O,' 2-3-6. Travel&amp;Costs of Stay'!C:C,B62,' 2-3-6. Travel&amp;Costs of Stay'!B:B,$G$21)
+SUMIFS(' 2-3-6. Travel&amp;Costs of Stay'!P:P,' 2-3-6. Travel&amp;Costs of Stay'!C:C,B62,' 2-3-6. Travel&amp;Costs of Stay'!B:B,$G$21)
+SUMIFS('4. Equipment Costs'!H:H,'4. Equipment Costs'!C:C,B62,'4. Equipment Costs'!B:B,$G$21)
+SUMIFS('5. Subcontracting Costs'!H:H,'5. Subcontracting Costs'!C:C,B62,'5. Subcontracting Costs'!B:B,$G$21)
+SUMIFS(' 2-3-6. Travel&amp;Costs of Stay'!N:N,' 2-3-6. Travel&amp;Costs of Stay'!C:C,B62,' 2-3-6. Travel&amp;Costs of Stay'!B:B,$G$21)</f>
        <v>0</v>
      </c>
      <c r="H62" s="210">
        <f t="shared" si="4"/>
        <v>0</v>
      </c>
      <c r="I62" s="211"/>
    </row>
    <row r="63" spans="2:9" x14ac:dyDescent="0.25">
      <c r="B63" s="52" t="s">
        <v>138</v>
      </c>
      <c r="C63" s="26">
        <f>SUMIFS('1. Staff costs'!S:S,'1. Staff costs'!C:C,B63,'1. Staff costs'!B:B,$C$21)
+SUMIFS(' 2-3-6. Travel&amp;Costs of Stay'!O:O,' 2-3-6. Travel&amp;Costs of Stay'!C:C,B63,' 2-3-6. Travel&amp;Costs of Stay'!B:B,$C$21)
+SUMIFS(' 2-3-6. Travel&amp;Costs of Stay'!P:P,' 2-3-6. Travel&amp;Costs of Stay'!C:C,B63,' 2-3-6. Travel&amp;Costs of Stay'!B:B,$C$21)
+SUMIFS('4. Equipment Costs'!H:H,'4. Equipment Costs'!C:C,B63,'4. Equipment Costs'!B:B,$C$21)
+SUMIFS('5. Subcontracting Costs'!H:H,'5. Subcontracting Costs'!C:C,B63,'5. Subcontracting Costs'!B:B,$C$21)
+SUMIFS(' 2-3-6. Travel&amp;Costs of Stay'!N:N,' 2-3-6. Travel&amp;Costs of Stay'!C:C,B63,' 2-3-6. Travel&amp;Costs of Stay'!B:B,$C$21)</f>
        <v>0</v>
      </c>
      <c r="D63" s="26">
        <f>SUMIFS('1. Staff costs'!S:S,'1. Staff costs'!C:C,B63,'1. Staff costs'!B:B,$D$21)
+SUMIFS(' 2-3-6. Travel&amp;Costs of Stay'!O:O,' 2-3-6. Travel&amp;Costs of Stay'!C:C,B63,' 2-3-6. Travel&amp;Costs of Stay'!B:B,$D$21)
+SUMIFS(' 2-3-6. Travel&amp;Costs of Stay'!P:P,' 2-3-6. Travel&amp;Costs of Stay'!C:C,B63,' 2-3-6. Travel&amp;Costs of Stay'!B:B,$D$21)
+SUMIFS('4. Equipment Costs'!H:H,'4. Equipment Costs'!C:C,B63,'4. Equipment Costs'!B:B,$D$21)
+SUMIFS('5. Subcontracting Costs'!H:H,'5. Subcontracting Costs'!C:C,B63,'5. Subcontracting Costs'!B:B,$D$21)
+SUMIFS(' 2-3-6. Travel&amp;Costs of Stay'!N:N,' 2-3-6. Travel&amp;Costs of Stay'!C:C,B63,' 2-3-6. Travel&amp;Costs of Stay'!B:B,$D$21)</f>
        <v>0</v>
      </c>
      <c r="E63" s="26">
        <f>SUMIFS('1. Staff costs'!S:S,'1. Staff costs'!C:C,B63,'1. Staff costs'!B:B,$E$21)
+SUMIFS(' 2-3-6. Travel&amp;Costs of Stay'!O:O,' 2-3-6. Travel&amp;Costs of Stay'!C:C,B63,' 2-3-6. Travel&amp;Costs of Stay'!B:B,$E$21)
+SUMIFS(' 2-3-6. Travel&amp;Costs of Stay'!P:P,' 2-3-6. Travel&amp;Costs of Stay'!C:C,B63,' 2-3-6. Travel&amp;Costs of Stay'!B:B,$E$21)
+SUMIFS('4. Equipment Costs'!H:H,'4. Equipment Costs'!C:C,B63,'4. Equipment Costs'!B:B,$E$21)
+SUMIFS('5. Subcontracting Costs'!H:H,'5. Subcontracting Costs'!C:C,B63,'5. Subcontracting Costs'!B:B,$E$21)
+SUMIFS(' 2-3-6. Travel&amp;Costs of Stay'!N:N,' 2-3-6. Travel&amp;Costs of Stay'!C:C,B63,' 2-3-6. Travel&amp;Costs of Stay'!B:B,$E$21)</f>
        <v>0</v>
      </c>
      <c r="F63" s="26">
        <f>SUMIFS('1. Staff costs'!S:S,'1. Staff costs'!C:C,B63,'1. Staff costs'!B:B,$F$21)
+SUMIFS(' 2-3-6. Travel&amp;Costs of Stay'!O:O,' 2-3-6. Travel&amp;Costs of Stay'!C:C,B63,' 2-3-6. Travel&amp;Costs of Stay'!B:B,$F$21)
+SUMIFS(' 2-3-6. Travel&amp;Costs of Stay'!P:P,' 2-3-6. Travel&amp;Costs of Stay'!C:C,B63,' 2-3-6. Travel&amp;Costs of Stay'!B:B,$F$21)
+SUMIFS('4. Equipment Costs'!H:H,'4. Equipment Costs'!C:C,B63,'4. Equipment Costs'!B:B,$F$21)
+SUMIFS('5. Subcontracting Costs'!H:H,'5. Subcontracting Costs'!C:C,B63,'5. Subcontracting Costs'!B:B,$F$21)
+SUMIFS(' 2-3-6. Travel&amp;Costs of Stay'!N:N,' 2-3-6. Travel&amp;Costs of Stay'!C:C,B63,' 2-3-6. Travel&amp;Costs of Stay'!B:B,$F$21)</f>
        <v>0</v>
      </c>
      <c r="G63" s="26">
        <f>SUMIFS('1. Staff costs'!S:S,'1. Staff costs'!C:C,B63,'1. Staff costs'!B:B,$G$21)
+SUMIFS(' 2-3-6. Travel&amp;Costs of Stay'!O:O,' 2-3-6. Travel&amp;Costs of Stay'!C:C,B63,' 2-3-6. Travel&amp;Costs of Stay'!B:B,$G$21)
+SUMIFS(' 2-3-6. Travel&amp;Costs of Stay'!P:P,' 2-3-6. Travel&amp;Costs of Stay'!C:C,B63,' 2-3-6. Travel&amp;Costs of Stay'!B:B,$G$21)
+SUMIFS('4. Equipment Costs'!H:H,'4. Equipment Costs'!C:C,B63,'4. Equipment Costs'!B:B,$G$21)
+SUMIFS('5. Subcontracting Costs'!H:H,'5. Subcontracting Costs'!C:C,B63,'5. Subcontracting Costs'!B:B,$G$21)
+SUMIFS(' 2-3-6. Travel&amp;Costs of Stay'!N:N,' 2-3-6. Travel&amp;Costs of Stay'!C:C,B63,' 2-3-6. Travel&amp;Costs of Stay'!B:B,$G$21)</f>
        <v>0</v>
      </c>
      <c r="H63" s="210">
        <f t="shared" si="4"/>
        <v>0</v>
      </c>
      <c r="I63" s="211"/>
    </row>
    <row r="64" spans="2:9" x14ac:dyDescent="0.25">
      <c r="B64" s="52" t="s">
        <v>139</v>
      </c>
      <c r="C64" s="26">
        <f>SUMIFS('1. Staff costs'!S:S,'1. Staff costs'!C:C,B64,'1. Staff costs'!B:B,$C$21)
+SUMIFS(' 2-3-6. Travel&amp;Costs of Stay'!O:O,' 2-3-6. Travel&amp;Costs of Stay'!C:C,B64,' 2-3-6. Travel&amp;Costs of Stay'!B:B,$C$21)
+SUMIFS(' 2-3-6. Travel&amp;Costs of Stay'!P:P,' 2-3-6. Travel&amp;Costs of Stay'!C:C,B64,' 2-3-6. Travel&amp;Costs of Stay'!B:B,$C$21)
+SUMIFS('4. Equipment Costs'!H:H,'4. Equipment Costs'!C:C,B64,'4. Equipment Costs'!B:B,$C$21)
+SUMIFS('5. Subcontracting Costs'!H:H,'5. Subcontracting Costs'!C:C,B64,'5. Subcontracting Costs'!B:B,$C$21)
+SUMIFS(' 2-3-6. Travel&amp;Costs of Stay'!N:N,' 2-3-6. Travel&amp;Costs of Stay'!C:C,B64,' 2-3-6. Travel&amp;Costs of Stay'!B:B,$C$21)</f>
        <v>0</v>
      </c>
      <c r="D64" s="26">
        <f>SUMIFS('1. Staff costs'!S:S,'1. Staff costs'!C:C,B64,'1. Staff costs'!B:B,$D$21)
+SUMIFS(' 2-3-6. Travel&amp;Costs of Stay'!O:O,' 2-3-6. Travel&amp;Costs of Stay'!C:C,B64,' 2-3-6. Travel&amp;Costs of Stay'!B:B,$D$21)
+SUMIFS(' 2-3-6. Travel&amp;Costs of Stay'!P:P,' 2-3-6. Travel&amp;Costs of Stay'!C:C,B64,' 2-3-6. Travel&amp;Costs of Stay'!B:B,$D$21)
+SUMIFS('4. Equipment Costs'!H:H,'4. Equipment Costs'!C:C,B64,'4. Equipment Costs'!B:B,$D$21)
+SUMIFS('5. Subcontracting Costs'!H:H,'5. Subcontracting Costs'!C:C,B64,'5. Subcontracting Costs'!B:B,$D$21)
+SUMIFS(' 2-3-6. Travel&amp;Costs of Stay'!N:N,' 2-3-6. Travel&amp;Costs of Stay'!C:C,B64,' 2-3-6. Travel&amp;Costs of Stay'!B:B,$D$21)</f>
        <v>0</v>
      </c>
      <c r="E64" s="26">
        <f>SUMIFS('1. Staff costs'!S:S,'1. Staff costs'!C:C,B64,'1. Staff costs'!B:B,$E$21)
+SUMIFS(' 2-3-6. Travel&amp;Costs of Stay'!O:O,' 2-3-6. Travel&amp;Costs of Stay'!C:C,B64,' 2-3-6. Travel&amp;Costs of Stay'!B:B,$E$21)
+SUMIFS(' 2-3-6. Travel&amp;Costs of Stay'!P:P,' 2-3-6. Travel&amp;Costs of Stay'!C:C,B64,' 2-3-6. Travel&amp;Costs of Stay'!B:B,$E$21)
+SUMIFS('4. Equipment Costs'!H:H,'4. Equipment Costs'!C:C,B64,'4. Equipment Costs'!B:B,$E$21)
+SUMIFS('5. Subcontracting Costs'!H:H,'5. Subcontracting Costs'!C:C,B64,'5. Subcontracting Costs'!B:B,$E$21)
+SUMIFS(' 2-3-6. Travel&amp;Costs of Stay'!N:N,' 2-3-6. Travel&amp;Costs of Stay'!C:C,B64,' 2-3-6. Travel&amp;Costs of Stay'!B:B,$E$21)</f>
        <v>0</v>
      </c>
      <c r="F64" s="26">
        <f>SUMIFS('1. Staff costs'!S:S,'1. Staff costs'!C:C,B64,'1. Staff costs'!B:B,$F$21)
+SUMIFS(' 2-3-6. Travel&amp;Costs of Stay'!O:O,' 2-3-6. Travel&amp;Costs of Stay'!C:C,B64,' 2-3-6. Travel&amp;Costs of Stay'!B:B,$F$21)
+SUMIFS(' 2-3-6. Travel&amp;Costs of Stay'!P:P,' 2-3-6. Travel&amp;Costs of Stay'!C:C,B64,' 2-3-6. Travel&amp;Costs of Stay'!B:B,$F$21)
+SUMIFS('4. Equipment Costs'!H:H,'4. Equipment Costs'!C:C,B64,'4. Equipment Costs'!B:B,$F$21)
+SUMIFS('5. Subcontracting Costs'!H:H,'5. Subcontracting Costs'!C:C,B64,'5. Subcontracting Costs'!B:B,$F$21)
+SUMIFS(' 2-3-6. Travel&amp;Costs of Stay'!N:N,' 2-3-6. Travel&amp;Costs of Stay'!C:C,B64,' 2-3-6. Travel&amp;Costs of Stay'!B:B,$F$21)</f>
        <v>0</v>
      </c>
      <c r="G64" s="26">
        <f>SUMIFS('1. Staff costs'!S:S,'1. Staff costs'!C:C,B64,'1. Staff costs'!B:B,$G$21)
+SUMIFS(' 2-3-6. Travel&amp;Costs of Stay'!O:O,' 2-3-6. Travel&amp;Costs of Stay'!C:C,B64,' 2-3-6. Travel&amp;Costs of Stay'!B:B,$G$21)
+SUMIFS(' 2-3-6. Travel&amp;Costs of Stay'!P:P,' 2-3-6. Travel&amp;Costs of Stay'!C:C,B64,' 2-3-6. Travel&amp;Costs of Stay'!B:B,$G$21)
+SUMIFS('4. Equipment Costs'!H:H,'4. Equipment Costs'!C:C,B64,'4. Equipment Costs'!B:B,$G$21)
+SUMIFS('5. Subcontracting Costs'!H:H,'5. Subcontracting Costs'!C:C,B64,'5. Subcontracting Costs'!B:B,$G$21)
+SUMIFS(' 2-3-6. Travel&amp;Costs of Stay'!N:N,' 2-3-6. Travel&amp;Costs of Stay'!C:C,B64,' 2-3-6. Travel&amp;Costs of Stay'!B:B,$G$21)</f>
        <v>0</v>
      </c>
      <c r="H64" s="210">
        <f t="shared" si="4"/>
        <v>0</v>
      </c>
      <c r="I64" s="211"/>
    </row>
    <row r="65" spans="2:9" x14ac:dyDescent="0.25">
      <c r="B65" s="52" t="s">
        <v>140</v>
      </c>
      <c r="C65" s="26">
        <f>SUMIFS('1. Staff costs'!S:S,'1. Staff costs'!C:C,B65,'1. Staff costs'!B:B,$C$21)
+SUMIFS(' 2-3-6. Travel&amp;Costs of Stay'!O:O,' 2-3-6. Travel&amp;Costs of Stay'!C:C,B65,' 2-3-6. Travel&amp;Costs of Stay'!B:B,$C$21)
+SUMIFS(' 2-3-6. Travel&amp;Costs of Stay'!P:P,' 2-3-6. Travel&amp;Costs of Stay'!C:C,B65,' 2-3-6. Travel&amp;Costs of Stay'!B:B,$C$21)
+SUMIFS('4. Equipment Costs'!H:H,'4. Equipment Costs'!C:C,B65,'4. Equipment Costs'!B:B,$C$21)
+SUMIFS('5. Subcontracting Costs'!H:H,'5. Subcontracting Costs'!C:C,B65,'5. Subcontracting Costs'!B:B,$C$21)
+SUMIFS(' 2-3-6. Travel&amp;Costs of Stay'!N:N,' 2-3-6. Travel&amp;Costs of Stay'!C:C,B65,' 2-3-6. Travel&amp;Costs of Stay'!B:B,$C$21)</f>
        <v>0</v>
      </c>
      <c r="D65" s="26">
        <f>SUMIFS('1. Staff costs'!S:S,'1. Staff costs'!C:C,B65,'1. Staff costs'!B:B,$D$21)
+SUMIFS(' 2-3-6. Travel&amp;Costs of Stay'!O:O,' 2-3-6. Travel&amp;Costs of Stay'!C:C,B65,' 2-3-6. Travel&amp;Costs of Stay'!B:B,$D$21)
+SUMIFS(' 2-3-6. Travel&amp;Costs of Stay'!P:P,' 2-3-6. Travel&amp;Costs of Stay'!C:C,B65,' 2-3-6. Travel&amp;Costs of Stay'!B:B,$D$21)
+SUMIFS('4. Equipment Costs'!H:H,'4. Equipment Costs'!C:C,B65,'4. Equipment Costs'!B:B,$D$21)
+SUMIFS('5. Subcontracting Costs'!H:H,'5. Subcontracting Costs'!C:C,B65,'5. Subcontracting Costs'!B:B,$D$21)
+SUMIFS(' 2-3-6. Travel&amp;Costs of Stay'!N:N,' 2-3-6. Travel&amp;Costs of Stay'!C:C,B65,' 2-3-6. Travel&amp;Costs of Stay'!B:B,$D$21)</f>
        <v>0</v>
      </c>
      <c r="E65" s="26">
        <f>SUMIFS('1. Staff costs'!S:S,'1. Staff costs'!C:C,B65,'1. Staff costs'!B:B,$E$21)
+SUMIFS(' 2-3-6. Travel&amp;Costs of Stay'!O:O,' 2-3-6. Travel&amp;Costs of Stay'!C:C,B65,' 2-3-6. Travel&amp;Costs of Stay'!B:B,$E$21)
+SUMIFS(' 2-3-6. Travel&amp;Costs of Stay'!P:P,' 2-3-6. Travel&amp;Costs of Stay'!C:C,B65,' 2-3-6. Travel&amp;Costs of Stay'!B:B,$E$21)
+SUMIFS('4. Equipment Costs'!H:H,'4. Equipment Costs'!C:C,B65,'4. Equipment Costs'!B:B,$E$21)
+SUMIFS('5. Subcontracting Costs'!H:H,'5. Subcontracting Costs'!C:C,B65,'5. Subcontracting Costs'!B:B,$E$21)
+SUMIFS(' 2-3-6. Travel&amp;Costs of Stay'!N:N,' 2-3-6. Travel&amp;Costs of Stay'!C:C,B65,' 2-3-6. Travel&amp;Costs of Stay'!B:B,$E$21)</f>
        <v>0</v>
      </c>
      <c r="F65" s="26">
        <f>SUMIFS('1. Staff costs'!S:S,'1. Staff costs'!C:C,B65,'1. Staff costs'!B:B,$F$21)
+SUMIFS(' 2-3-6. Travel&amp;Costs of Stay'!O:O,' 2-3-6. Travel&amp;Costs of Stay'!C:C,B65,' 2-3-6. Travel&amp;Costs of Stay'!B:B,$F$21)
+SUMIFS(' 2-3-6. Travel&amp;Costs of Stay'!P:P,' 2-3-6. Travel&amp;Costs of Stay'!C:C,B65,' 2-3-6. Travel&amp;Costs of Stay'!B:B,$F$21)
+SUMIFS('4. Equipment Costs'!H:H,'4. Equipment Costs'!C:C,B65,'4. Equipment Costs'!B:B,$F$21)
+SUMIFS('5. Subcontracting Costs'!H:H,'5. Subcontracting Costs'!C:C,B65,'5. Subcontracting Costs'!B:B,$F$21)
+SUMIFS(' 2-3-6. Travel&amp;Costs of Stay'!N:N,' 2-3-6. Travel&amp;Costs of Stay'!C:C,B65,' 2-3-6. Travel&amp;Costs of Stay'!B:B,$F$21)</f>
        <v>0</v>
      </c>
      <c r="G65" s="26">
        <f>SUMIFS('1. Staff costs'!S:S,'1. Staff costs'!C:C,B65,'1. Staff costs'!B:B,$G$21)
+SUMIFS(' 2-3-6. Travel&amp;Costs of Stay'!O:O,' 2-3-6. Travel&amp;Costs of Stay'!C:C,B65,' 2-3-6. Travel&amp;Costs of Stay'!B:B,$G$21)
+SUMIFS(' 2-3-6. Travel&amp;Costs of Stay'!P:P,' 2-3-6. Travel&amp;Costs of Stay'!C:C,B65,' 2-3-6. Travel&amp;Costs of Stay'!B:B,$G$21)
+SUMIFS('4. Equipment Costs'!H:H,'4. Equipment Costs'!C:C,B65,'4. Equipment Costs'!B:B,$G$21)
+SUMIFS('5. Subcontracting Costs'!H:H,'5. Subcontracting Costs'!C:C,B65,'5. Subcontracting Costs'!B:B,$G$21)
+SUMIFS(' 2-3-6. Travel&amp;Costs of Stay'!N:N,' 2-3-6. Travel&amp;Costs of Stay'!C:C,B65,' 2-3-6. Travel&amp;Costs of Stay'!B:B,$G$21)</f>
        <v>0</v>
      </c>
      <c r="H65" s="210">
        <f t="shared" si="4"/>
        <v>0</v>
      </c>
      <c r="I65" s="211"/>
    </row>
    <row r="66" spans="2:9" x14ac:dyDescent="0.25">
      <c r="B66" s="52" t="s">
        <v>141</v>
      </c>
      <c r="C66" s="26">
        <f>SUMIFS('1. Staff costs'!S:S,'1. Staff costs'!C:C,B66,'1. Staff costs'!B:B,$C$21)
+SUMIFS(' 2-3-6. Travel&amp;Costs of Stay'!O:O,' 2-3-6. Travel&amp;Costs of Stay'!C:C,B66,' 2-3-6. Travel&amp;Costs of Stay'!B:B,$C$21)
+SUMIFS(' 2-3-6. Travel&amp;Costs of Stay'!P:P,' 2-3-6. Travel&amp;Costs of Stay'!C:C,B66,' 2-3-6. Travel&amp;Costs of Stay'!B:B,$C$21)
+SUMIFS('4. Equipment Costs'!H:H,'4. Equipment Costs'!C:C,B66,'4. Equipment Costs'!B:B,$C$21)
+SUMIFS('5. Subcontracting Costs'!H:H,'5. Subcontracting Costs'!C:C,B66,'5. Subcontracting Costs'!B:B,$C$21)
+SUMIFS(' 2-3-6. Travel&amp;Costs of Stay'!N:N,' 2-3-6. Travel&amp;Costs of Stay'!C:C,B66,' 2-3-6. Travel&amp;Costs of Stay'!B:B,$C$21)</f>
        <v>0</v>
      </c>
      <c r="D66" s="26">
        <f>SUMIFS('1. Staff costs'!S:S,'1. Staff costs'!C:C,B66,'1. Staff costs'!B:B,$D$21)
+SUMIFS(' 2-3-6. Travel&amp;Costs of Stay'!O:O,' 2-3-6. Travel&amp;Costs of Stay'!C:C,B66,' 2-3-6. Travel&amp;Costs of Stay'!B:B,$D$21)
+SUMIFS(' 2-3-6. Travel&amp;Costs of Stay'!P:P,' 2-3-6. Travel&amp;Costs of Stay'!C:C,B66,' 2-3-6. Travel&amp;Costs of Stay'!B:B,$D$21)
+SUMIFS('4. Equipment Costs'!H:H,'4. Equipment Costs'!C:C,B66,'4. Equipment Costs'!B:B,$D$21)
+SUMIFS('5. Subcontracting Costs'!H:H,'5. Subcontracting Costs'!C:C,B66,'5. Subcontracting Costs'!B:B,$D$21)
+SUMIFS(' 2-3-6. Travel&amp;Costs of Stay'!N:N,' 2-3-6. Travel&amp;Costs of Stay'!C:C,B66,' 2-3-6. Travel&amp;Costs of Stay'!B:B,$D$21)</f>
        <v>0</v>
      </c>
      <c r="E66" s="26">
        <f>SUMIFS('1. Staff costs'!S:S,'1. Staff costs'!C:C,B66,'1. Staff costs'!B:B,$E$21)
+SUMIFS(' 2-3-6. Travel&amp;Costs of Stay'!O:O,' 2-3-6. Travel&amp;Costs of Stay'!C:C,B66,' 2-3-6. Travel&amp;Costs of Stay'!B:B,$E$21)
+SUMIFS(' 2-3-6. Travel&amp;Costs of Stay'!P:P,' 2-3-6. Travel&amp;Costs of Stay'!C:C,B66,' 2-3-6. Travel&amp;Costs of Stay'!B:B,$E$21)
+SUMIFS('4. Equipment Costs'!H:H,'4. Equipment Costs'!C:C,B66,'4. Equipment Costs'!B:B,$E$21)
+SUMIFS('5. Subcontracting Costs'!H:H,'5. Subcontracting Costs'!C:C,B66,'5. Subcontracting Costs'!B:B,$E$21)
+SUMIFS(' 2-3-6. Travel&amp;Costs of Stay'!N:N,' 2-3-6. Travel&amp;Costs of Stay'!C:C,B66,' 2-3-6. Travel&amp;Costs of Stay'!B:B,$E$21)</f>
        <v>0</v>
      </c>
      <c r="F66" s="26">
        <f>SUMIFS('1. Staff costs'!S:S,'1. Staff costs'!C:C,B66,'1. Staff costs'!B:B,$F$21)
+SUMIFS(' 2-3-6. Travel&amp;Costs of Stay'!O:O,' 2-3-6. Travel&amp;Costs of Stay'!C:C,B66,' 2-3-6. Travel&amp;Costs of Stay'!B:B,$F$21)
+SUMIFS(' 2-3-6. Travel&amp;Costs of Stay'!P:P,' 2-3-6. Travel&amp;Costs of Stay'!C:C,B66,' 2-3-6. Travel&amp;Costs of Stay'!B:B,$F$21)
+SUMIFS('4. Equipment Costs'!H:H,'4. Equipment Costs'!C:C,B66,'4. Equipment Costs'!B:B,$F$21)
+SUMIFS('5. Subcontracting Costs'!H:H,'5. Subcontracting Costs'!C:C,B66,'5. Subcontracting Costs'!B:B,$F$21)
+SUMIFS(' 2-3-6. Travel&amp;Costs of Stay'!N:N,' 2-3-6. Travel&amp;Costs of Stay'!C:C,B66,' 2-3-6. Travel&amp;Costs of Stay'!B:B,$F$21)</f>
        <v>0</v>
      </c>
      <c r="G66" s="26">
        <f>SUMIFS('1. Staff costs'!S:S,'1. Staff costs'!C:C,B66,'1. Staff costs'!B:B,$G$21)
+SUMIFS(' 2-3-6. Travel&amp;Costs of Stay'!O:O,' 2-3-6. Travel&amp;Costs of Stay'!C:C,B66,' 2-3-6. Travel&amp;Costs of Stay'!B:B,$G$21)
+SUMIFS(' 2-3-6. Travel&amp;Costs of Stay'!P:P,' 2-3-6. Travel&amp;Costs of Stay'!C:C,B66,' 2-3-6. Travel&amp;Costs of Stay'!B:B,$G$21)
+SUMIFS('4. Equipment Costs'!H:H,'4. Equipment Costs'!C:C,B66,'4. Equipment Costs'!B:B,$G$21)
+SUMIFS('5. Subcontracting Costs'!H:H,'5. Subcontracting Costs'!C:C,B66,'5. Subcontracting Costs'!B:B,$G$21)
+SUMIFS(' 2-3-6. Travel&amp;Costs of Stay'!N:N,' 2-3-6. Travel&amp;Costs of Stay'!C:C,B66,' 2-3-6. Travel&amp;Costs of Stay'!B:B,$G$21)</f>
        <v>0</v>
      </c>
      <c r="H66" s="210">
        <f t="shared" si="4"/>
        <v>0</v>
      </c>
      <c r="I66" s="211"/>
    </row>
    <row r="67" spans="2:9" x14ac:dyDescent="0.25">
      <c r="B67" s="52" t="s">
        <v>142</v>
      </c>
      <c r="C67" s="26">
        <f>SUMIFS('1. Staff costs'!S:S,'1. Staff costs'!C:C,B67,'1. Staff costs'!B:B,$C$21)
+SUMIFS(' 2-3-6. Travel&amp;Costs of Stay'!O:O,' 2-3-6. Travel&amp;Costs of Stay'!C:C,B67,' 2-3-6. Travel&amp;Costs of Stay'!B:B,$C$21)
+SUMIFS(' 2-3-6. Travel&amp;Costs of Stay'!P:P,' 2-3-6. Travel&amp;Costs of Stay'!C:C,B67,' 2-3-6. Travel&amp;Costs of Stay'!B:B,$C$21)
+SUMIFS('4. Equipment Costs'!H:H,'4. Equipment Costs'!C:C,B67,'4. Equipment Costs'!B:B,$C$21)
+SUMIFS('5. Subcontracting Costs'!H:H,'5. Subcontracting Costs'!C:C,B67,'5. Subcontracting Costs'!B:B,$C$21)
+SUMIFS(' 2-3-6. Travel&amp;Costs of Stay'!N:N,' 2-3-6. Travel&amp;Costs of Stay'!C:C,B67,' 2-3-6. Travel&amp;Costs of Stay'!B:B,$C$21)</f>
        <v>0</v>
      </c>
      <c r="D67" s="26">
        <f>SUMIFS('1. Staff costs'!S:S,'1. Staff costs'!C:C,B67,'1. Staff costs'!B:B,$D$21)
+SUMIFS(' 2-3-6. Travel&amp;Costs of Stay'!O:O,' 2-3-6. Travel&amp;Costs of Stay'!C:C,B67,' 2-3-6. Travel&amp;Costs of Stay'!B:B,$D$21)
+SUMIFS(' 2-3-6. Travel&amp;Costs of Stay'!P:P,' 2-3-6. Travel&amp;Costs of Stay'!C:C,B67,' 2-3-6. Travel&amp;Costs of Stay'!B:B,$D$21)
+SUMIFS('4. Equipment Costs'!H:H,'4. Equipment Costs'!C:C,B67,'4. Equipment Costs'!B:B,$D$21)
+SUMIFS('5. Subcontracting Costs'!H:H,'5. Subcontracting Costs'!C:C,B67,'5. Subcontracting Costs'!B:B,$D$21)
+SUMIFS(' 2-3-6. Travel&amp;Costs of Stay'!N:N,' 2-3-6. Travel&amp;Costs of Stay'!C:C,B67,' 2-3-6. Travel&amp;Costs of Stay'!B:B,$D$21)</f>
        <v>0</v>
      </c>
      <c r="E67" s="26">
        <f>SUMIFS('1. Staff costs'!S:S,'1. Staff costs'!C:C,B67,'1. Staff costs'!B:B,$E$21)
+SUMIFS(' 2-3-6. Travel&amp;Costs of Stay'!O:O,' 2-3-6. Travel&amp;Costs of Stay'!C:C,B67,' 2-3-6. Travel&amp;Costs of Stay'!B:B,$E$21)
+SUMIFS(' 2-3-6. Travel&amp;Costs of Stay'!P:P,' 2-3-6. Travel&amp;Costs of Stay'!C:C,B67,' 2-3-6. Travel&amp;Costs of Stay'!B:B,$E$21)
+SUMIFS('4. Equipment Costs'!H:H,'4. Equipment Costs'!C:C,B67,'4. Equipment Costs'!B:B,$E$21)
+SUMIFS('5. Subcontracting Costs'!H:H,'5. Subcontracting Costs'!C:C,B67,'5. Subcontracting Costs'!B:B,$E$21)
+SUMIFS(' 2-3-6. Travel&amp;Costs of Stay'!N:N,' 2-3-6. Travel&amp;Costs of Stay'!C:C,B67,' 2-3-6. Travel&amp;Costs of Stay'!B:B,$E$21)</f>
        <v>0</v>
      </c>
      <c r="F67" s="26">
        <f>SUMIFS('1. Staff costs'!S:S,'1. Staff costs'!C:C,B67,'1. Staff costs'!B:B,$F$21)
+SUMIFS(' 2-3-6. Travel&amp;Costs of Stay'!O:O,' 2-3-6. Travel&amp;Costs of Stay'!C:C,B67,' 2-3-6. Travel&amp;Costs of Stay'!B:B,$F$21)
+SUMIFS(' 2-3-6. Travel&amp;Costs of Stay'!P:P,' 2-3-6. Travel&amp;Costs of Stay'!C:C,B67,' 2-3-6. Travel&amp;Costs of Stay'!B:B,$F$21)
+SUMIFS('4. Equipment Costs'!H:H,'4. Equipment Costs'!C:C,B67,'4. Equipment Costs'!B:B,$F$21)
+SUMIFS('5. Subcontracting Costs'!H:H,'5. Subcontracting Costs'!C:C,B67,'5. Subcontracting Costs'!B:B,$F$21)
+SUMIFS(' 2-3-6. Travel&amp;Costs of Stay'!N:N,' 2-3-6. Travel&amp;Costs of Stay'!C:C,B67,' 2-3-6. Travel&amp;Costs of Stay'!B:B,$F$21)</f>
        <v>0</v>
      </c>
      <c r="G67" s="26">
        <f>SUMIFS('1. Staff costs'!S:S,'1. Staff costs'!C:C,B67,'1. Staff costs'!B:B,$G$21)
+SUMIFS(' 2-3-6. Travel&amp;Costs of Stay'!O:O,' 2-3-6. Travel&amp;Costs of Stay'!C:C,B67,' 2-3-6. Travel&amp;Costs of Stay'!B:B,$G$21)
+SUMIFS(' 2-3-6. Travel&amp;Costs of Stay'!P:P,' 2-3-6. Travel&amp;Costs of Stay'!C:C,B67,' 2-3-6. Travel&amp;Costs of Stay'!B:B,$G$21)
+SUMIFS('4. Equipment Costs'!H:H,'4. Equipment Costs'!C:C,B67,'4. Equipment Costs'!B:B,$G$21)
+SUMIFS('5. Subcontracting Costs'!H:H,'5. Subcontracting Costs'!C:C,B67,'5. Subcontracting Costs'!B:B,$G$21)
+SUMIFS(' 2-3-6. Travel&amp;Costs of Stay'!N:N,' 2-3-6. Travel&amp;Costs of Stay'!C:C,B67,' 2-3-6. Travel&amp;Costs of Stay'!B:B,$G$21)</f>
        <v>0</v>
      </c>
      <c r="H67" s="210">
        <f t="shared" si="4"/>
        <v>0</v>
      </c>
      <c r="I67" s="211"/>
    </row>
    <row r="68" spans="2:9" x14ac:dyDescent="0.25">
      <c r="B68" s="52" t="s">
        <v>143</v>
      </c>
      <c r="C68" s="26">
        <f>SUMIFS('1. Staff costs'!S:S,'1. Staff costs'!C:C,B68,'1. Staff costs'!B:B,$C$21)
+SUMIFS(' 2-3-6. Travel&amp;Costs of Stay'!O:O,' 2-3-6. Travel&amp;Costs of Stay'!C:C,B68,' 2-3-6. Travel&amp;Costs of Stay'!B:B,$C$21)
+SUMIFS(' 2-3-6. Travel&amp;Costs of Stay'!P:P,' 2-3-6. Travel&amp;Costs of Stay'!C:C,B68,' 2-3-6. Travel&amp;Costs of Stay'!B:B,$C$21)
+SUMIFS('4. Equipment Costs'!H:H,'4. Equipment Costs'!C:C,B68,'4. Equipment Costs'!B:B,$C$21)
+SUMIFS('5. Subcontracting Costs'!H:H,'5. Subcontracting Costs'!C:C,B68,'5. Subcontracting Costs'!B:B,$C$21)
+SUMIFS(' 2-3-6. Travel&amp;Costs of Stay'!N:N,' 2-3-6. Travel&amp;Costs of Stay'!C:C,B68,' 2-3-6. Travel&amp;Costs of Stay'!B:B,$C$21)</f>
        <v>0</v>
      </c>
      <c r="D68" s="26">
        <f>SUMIFS('1. Staff costs'!S:S,'1. Staff costs'!C:C,B68,'1. Staff costs'!B:B,$D$21)
+SUMIFS(' 2-3-6. Travel&amp;Costs of Stay'!O:O,' 2-3-6. Travel&amp;Costs of Stay'!C:C,B68,' 2-3-6. Travel&amp;Costs of Stay'!B:B,$D$21)
+SUMIFS(' 2-3-6. Travel&amp;Costs of Stay'!P:P,' 2-3-6. Travel&amp;Costs of Stay'!C:C,B68,' 2-3-6. Travel&amp;Costs of Stay'!B:B,$D$21)
+SUMIFS('4. Equipment Costs'!H:H,'4. Equipment Costs'!C:C,B68,'4. Equipment Costs'!B:B,$D$21)
+SUMIFS('5. Subcontracting Costs'!H:H,'5. Subcontracting Costs'!C:C,B68,'5. Subcontracting Costs'!B:B,$D$21)
+SUMIFS(' 2-3-6. Travel&amp;Costs of Stay'!N:N,' 2-3-6. Travel&amp;Costs of Stay'!C:C,B68,' 2-3-6. Travel&amp;Costs of Stay'!B:B,$D$21)</f>
        <v>0</v>
      </c>
      <c r="E68" s="26">
        <f>SUMIFS('1. Staff costs'!S:S,'1. Staff costs'!C:C,B68,'1. Staff costs'!B:B,$E$21)
+SUMIFS(' 2-3-6. Travel&amp;Costs of Stay'!O:O,' 2-3-6. Travel&amp;Costs of Stay'!C:C,B68,' 2-3-6. Travel&amp;Costs of Stay'!B:B,$E$21)
+SUMIFS(' 2-3-6. Travel&amp;Costs of Stay'!P:P,' 2-3-6. Travel&amp;Costs of Stay'!C:C,B68,' 2-3-6. Travel&amp;Costs of Stay'!B:B,$E$21)
+SUMIFS('4. Equipment Costs'!H:H,'4. Equipment Costs'!C:C,B68,'4. Equipment Costs'!B:B,$E$21)
+SUMIFS('5. Subcontracting Costs'!H:H,'5. Subcontracting Costs'!C:C,B68,'5. Subcontracting Costs'!B:B,$E$21)
+SUMIFS(' 2-3-6. Travel&amp;Costs of Stay'!N:N,' 2-3-6. Travel&amp;Costs of Stay'!C:C,B68,' 2-3-6. Travel&amp;Costs of Stay'!B:B,$E$21)</f>
        <v>0</v>
      </c>
      <c r="F68" s="26">
        <f>SUMIFS('1. Staff costs'!S:S,'1. Staff costs'!C:C,B68,'1. Staff costs'!B:B,$F$21)
+SUMIFS(' 2-3-6. Travel&amp;Costs of Stay'!O:O,' 2-3-6. Travel&amp;Costs of Stay'!C:C,B68,' 2-3-6. Travel&amp;Costs of Stay'!B:B,$F$21)
+SUMIFS(' 2-3-6. Travel&amp;Costs of Stay'!P:P,' 2-3-6. Travel&amp;Costs of Stay'!C:C,B68,' 2-3-6. Travel&amp;Costs of Stay'!B:B,$F$21)
+SUMIFS('4. Equipment Costs'!H:H,'4. Equipment Costs'!C:C,B68,'4. Equipment Costs'!B:B,$F$21)
+SUMIFS('5. Subcontracting Costs'!H:H,'5. Subcontracting Costs'!C:C,B68,'5. Subcontracting Costs'!B:B,$F$21)
+SUMIFS(' 2-3-6. Travel&amp;Costs of Stay'!N:N,' 2-3-6. Travel&amp;Costs of Stay'!C:C,B68,' 2-3-6. Travel&amp;Costs of Stay'!B:B,$F$21)</f>
        <v>0</v>
      </c>
      <c r="G68" s="26">
        <f>SUMIFS('1. Staff costs'!S:S,'1. Staff costs'!C:C,B68,'1. Staff costs'!B:B,$G$21)
+SUMIFS(' 2-3-6. Travel&amp;Costs of Stay'!O:O,' 2-3-6. Travel&amp;Costs of Stay'!C:C,B68,' 2-3-6. Travel&amp;Costs of Stay'!B:B,$G$21)
+SUMIFS(' 2-3-6. Travel&amp;Costs of Stay'!P:P,' 2-3-6. Travel&amp;Costs of Stay'!C:C,B68,' 2-3-6. Travel&amp;Costs of Stay'!B:B,$G$21)
+SUMIFS('4. Equipment Costs'!H:H,'4. Equipment Costs'!C:C,B68,'4. Equipment Costs'!B:B,$G$21)
+SUMIFS('5. Subcontracting Costs'!H:H,'5. Subcontracting Costs'!C:C,B68,'5. Subcontracting Costs'!B:B,$G$21)
+SUMIFS(' 2-3-6. Travel&amp;Costs of Stay'!N:N,' 2-3-6. Travel&amp;Costs of Stay'!C:C,B68,' 2-3-6. Travel&amp;Costs of Stay'!B:B,$G$21)</f>
        <v>0</v>
      </c>
      <c r="H68" s="210">
        <f t="shared" si="4"/>
        <v>0</v>
      </c>
      <c r="I68" s="211"/>
    </row>
    <row r="69" spans="2:9" x14ac:dyDescent="0.25">
      <c r="B69" s="52" t="s">
        <v>144</v>
      </c>
      <c r="C69" s="26">
        <f>SUMIFS('1. Staff costs'!S:S,'1. Staff costs'!C:C,B69,'1. Staff costs'!B:B,$C$21)
+SUMIFS(' 2-3-6. Travel&amp;Costs of Stay'!O:O,' 2-3-6. Travel&amp;Costs of Stay'!C:C,B69,' 2-3-6. Travel&amp;Costs of Stay'!B:B,$C$21)
+SUMIFS(' 2-3-6. Travel&amp;Costs of Stay'!P:P,' 2-3-6. Travel&amp;Costs of Stay'!C:C,B69,' 2-3-6. Travel&amp;Costs of Stay'!B:B,$C$21)
+SUMIFS('4. Equipment Costs'!H:H,'4. Equipment Costs'!C:C,B69,'4. Equipment Costs'!B:B,$C$21)
+SUMIFS('5. Subcontracting Costs'!H:H,'5. Subcontracting Costs'!C:C,B69,'5. Subcontracting Costs'!B:B,$C$21)
+SUMIFS(' 2-3-6. Travel&amp;Costs of Stay'!N:N,' 2-3-6. Travel&amp;Costs of Stay'!C:C,B69,' 2-3-6. Travel&amp;Costs of Stay'!B:B,$C$21)</f>
        <v>0</v>
      </c>
      <c r="D69" s="26">
        <f>SUMIFS('1. Staff costs'!S:S,'1. Staff costs'!C:C,B69,'1. Staff costs'!B:B,$D$21)
+SUMIFS(' 2-3-6. Travel&amp;Costs of Stay'!O:O,' 2-3-6. Travel&amp;Costs of Stay'!C:C,B69,' 2-3-6. Travel&amp;Costs of Stay'!B:B,$D$21)
+SUMIFS(' 2-3-6. Travel&amp;Costs of Stay'!P:P,' 2-3-6. Travel&amp;Costs of Stay'!C:C,B69,' 2-3-6. Travel&amp;Costs of Stay'!B:B,$D$21)
+SUMIFS('4. Equipment Costs'!H:H,'4. Equipment Costs'!C:C,B69,'4. Equipment Costs'!B:B,$D$21)
+SUMIFS('5. Subcontracting Costs'!H:H,'5. Subcontracting Costs'!C:C,B69,'5. Subcontracting Costs'!B:B,$D$21)
+SUMIFS(' 2-3-6. Travel&amp;Costs of Stay'!N:N,' 2-3-6. Travel&amp;Costs of Stay'!C:C,B69,' 2-3-6. Travel&amp;Costs of Stay'!B:B,$D$21)</f>
        <v>0</v>
      </c>
      <c r="E69" s="26">
        <f>SUMIFS('1. Staff costs'!S:S,'1. Staff costs'!C:C,B69,'1. Staff costs'!B:B,$E$21)
+SUMIFS(' 2-3-6. Travel&amp;Costs of Stay'!O:O,' 2-3-6. Travel&amp;Costs of Stay'!C:C,B69,' 2-3-6. Travel&amp;Costs of Stay'!B:B,$E$21)
+SUMIFS(' 2-3-6. Travel&amp;Costs of Stay'!P:P,' 2-3-6. Travel&amp;Costs of Stay'!C:C,B69,' 2-3-6. Travel&amp;Costs of Stay'!B:B,$E$21)
+SUMIFS('4. Equipment Costs'!H:H,'4. Equipment Costs'!C:C,B69,'4. Equipment Costs'!B:B,$E$21)
+SUMIFS('5. Subcontracting Costs'!H:H,'5. Subcontracting Costs'!C:C,B69,'5. Subcontracting Costs'!B:B,$E$21)
+SUMIFS(' 2-3-6. Travel&amp;Costs of Stay'!N:N,' 2-3-6. Travel&amp;Costs of Stay'!C:C,B69,' 2-3-6. Travel&amp;Costs of Stay'!B:B,$E$21)</f>
        <v>0</v>
      </c>
      <c r="F69" s="26">
        <f>SUMIFS('1. Staff costs'!S:S,'1. Staff costs'!C:C,B69,'1. Staff costs'!B:B,$F$21)
+SUMIFS(' 2-3-6. Travel&amp;Costs of Stay'!O:O,' 2-3-6. Travel&amp;Costs of Stay'!C:C,B69,' 2-3-6. Travel&amp;Costs of Stay'!B:B,$F$21)
+SUMIFS(' 2-3-6. Travel&amp;Costs of Stay'!P:P,' 2-3-6. Travel&amp;Costs of Stay'!C:C,B69,' 2-3-6. Travel&amp;Costs of Stay'!B:B,$F$21)
+SUMIFS('4. Equipment Costs'!H:H,'4. Equipment Costs'!C:C,B69,'4. Equipment Costs'!B:B,$F$21)
+SUMIFS('5. Subcontracting Costs'!H:H,'5. Subcontracting Costs'!C:C,B69,'5. Subcontracting Costs'!B:B,$F$21)
+SUMIFS(' 2-3-6. Travel&amp;Costs of Stay'!N:N,' 2-3-6. Travel&amp;Costs of Stay'!C:C,B69,' 2-3-6. Travel&amp;Costs of Stay'!B:B,$F$21)</f>
        <v>0</v>
      </c>
      <c r="G69" s="26">
        <f>SUMIFS('1. Staff costs'!S:S,'1. Staff costs'!C:C,B69,'1. Staff costs'!B:B,$G$21)
+SUMIFS(' 2-3-6. Travel&amp;Costs of Stay'!O:O,' 2-3-6. Travel&amp;Costs of Stay'!C:C,B69,' 2-3-6. Travel&amp;Costs of Stay'!B:B,$G$21)
+SUMIFS(' 2-3-6. Travel&amp;Costs of Stay'!P:P,' 2-3-6. Travel&amp;Costs of Stay'!C:C,B69,' 2-3-6. Travel&amp;Costs of Stay'!B:B,$G$21)
+SUMIFS('4. Equipment Costs'!H:H,'4. Equipment Costs'!C:C,B69,'4. Equipment Costs'!B:B,$G$21)
+SUMIFS('5. Subcontracting Costs'!H:H,'5. Subcontracting Costs'!C:C,B69,'5. Subcontracting Costs'!B:B,$G$21)
+SUMIFS(' 2-3-6. Travel&amp;Costs of Stay'!N:N,' 2-3-6. Travel&amp;Costs of Stay'!C:C,B69,' 2-3-6. Travel&amp;Costs of Stay'!B:B,$G$21)</f>
        <v>0</v>
      </c>
      <c r="H69" s="210">
        <f t="shared" si="4"/>
        <v>0</v>
      </c>
      <c r="I69" s="211"/>
    </row>
    <row r="70" spans="2:9" x14ac:dyDescent="0.25">
      <c r="B70" s="52" t="s">
        <v>145</v>
      </c>
      <c r="C70" s="26">
        <f>SUMIFS('1. Staff costs'!S:S,'1. Staff costs'!C:C,B70,'1. Staff costs'!B:B,$C$21)
+SUMIFS(' 2-3-6. Travel&amp;Costs of Stay'!O:O,' 2-3-6. Travel&amp;Costs of Stay'!C:C,B70,' 2-3-6. Travel&amp;Costs of Stay'!B:B,$C$21)
+SUMIFS(' 2-3-6. Travel&amp;Costs of Stay'!P:P,' 2-3-6. Travel&amp;Costs of Stay'!C:C,B70,' 2-3-6. Travel&amp;Costs of Stay'!B:B,$C$21)
+SUMIFS('4. Equipment Costs'!H:H,'4. Equipment Costs'!C:C,B70,'4. Equipment Costs'!B:B,$C$21)
+SUMIFS('5. Subcontracting Costs'!H:H,'5. Subcontracting Costs'!C:C,B70,'5. Subcontracting Costs'!B:B,$C$21)
+SUMIFS(' 2-3-6. Travel&amp;Costs of Stay'!N:N,' 2-3-6. Travel&amp;Costs of Stay'!C:C,B70,' 2-3-6. Travel&amp;Costs of Stay'!B:B,$C$21)</f>
        <v>0</v>
      </c>
      <c r="D70" s="26">
        <f>SUMIFS('1. Staff costs'!S:S,'1. Staff costs'!C:C,B70,'1. Staff costs'!B:B,$D$21)
+SUMIFS(' 2-3-6. Travel&amp;Costs of Stay'!O:O,' 2-3-6. Travel&amp;Costs of Stay'!C:C,B70,' 2-3-6. Travel&amp;Costs of Stay'!B:B,$D$21)
+SUMIFS(' 2-3-6. Travel&amp;Costs of Stay'!P:P,' 2-3-6. Travel&amp;Costs of Stay'!C:C,B70,' 2-3-6. Travel&amp;Costs of Stay'!B:B,$D$21)
+SUMIFS('4. Equipment Costs'!H:H,'4. Equipment Costs'!C:C,B70,'4. Equipment Costs'!B:B,$D$21)
+SUMIFS('5. Subcontracting Costs'!H:H,'5. Subcontracting Costs'!C:C,B70,'5. Subcontracting Costs'!B:B,$D$21)
+SUMIFS(' 2-3-6. Travel&amp;Costs of Stay'!N:N,' 2-3-6. Travel&amp;Costs of Stay'!C:C,B70,' 2-3-6. Travel&amp;Costs of Stay'!B:B,$D$21)</f>
        <v>0</v>
      </c>
      <c r="E70" s="26">
        <f>SUMIFS('1. Staff costs'!S:S,'1. Staff costs'!C:C,B70,'1. Staff costs'!B:B,$E$21)
+SUMIFS(' 2-3-6. Travel&amp;Costs of Stay'!O:O,' 2-3-6. Travel&amp;Costs of Stay'!C:C,B70,' 2-3-6. Travel&amp;Costs of Stay'!B:B,$E$21)
+SUMIFS(' 2-3-6. Travel&amp;Costs of Stay'!P:P,' 2-3-6. Travel&amp;Costs of Stay'!C:C,B70,' 2-3-6. Travel&amp;Costs of Stay'!B:B,$E$21)
+SUMIFS('4. Equipment Costs'!H:H,'4. Equipment Costs'!C:C,B70,'4. Equipment Costs'!B:B,$E$21)
+SUMIFS('5. Subcontracting Costs'!H:H,'5. Subcontracting Costs'!C:C,B70,'5. Subcontracting Costs'!B:B,$E$21)
+SUMIFS(' 2-3-6. Travel&amp;Costs of Stay'!N:N,' 2-3-6. Travel&amp;Costs of Stay'!C:C,B70,' 2-3-6. Travel&amp;Costs of Stay'!B:B,$E$21)</f>
        <v>0</v>
      </c>
      <c r="F70" s="26">
        <f>SUMIFS('1. Staff costs'!S:S,'1. Staff costs'!C:C,B70,'1. Staff costs'!B:B,$F$21)
+SUMIFS(' 2-3-6. Travel&amp;Costs of Stay'!O:O,' 2-3-6. Travel&amp;Costs of Stay'!C:C,B70,' 2-3-6. Travel&amp;Costs of Stay'!B:B,$F$21)
+SUMIFS(' 2-3-6. Travel&amp;Costs of Stay'!P:P,' 2-3-6. Travel&amp;Costs of Stay'!C:C,B70,' 2-3-6. Travel&amp;Costs of Stay'!B:B,$F$21)
+SUMIFS('4. Equipment Costs'!H:H,'4. Equipment Costs'!C:C,B70,'4. Equipment Costs'!B:B,$F$21)
+SUMIFS('5. Subcontracting Costs'!H:H,'5. Subcontracting Costs'!C:C,B70,'5. Subcontracting Costs'!B:B,$F$21)
+SUMIFS(' 2-3-6. Travel&amp;Costs of Stay'!N:N,' 2-3-6. Travel&amp;Costs of Stay'!C:C,B70,' 2-3-6. Travel&amp;Costs of Stay'!B:B,$F$21)</f>
        <v>0</v>
      </c>
      <c r="G70" s="26">
        <f>SUMIFS('1. Staff costs'!S:S,'1. Staff costs'!C:C,B70,'1. Staff costs'!B:B,$G$21)
+SUMIFS(' 2-3-6. Travel&amp;Costs of Stay'!O:O,' 2-3-6. Travel&amp;Costs of Stay'!C:C,B70,' 2-3-6. Travel&amp;Costs of Stay'!B:B,$G$21)
+SUMIFS(' 2-3-6. Travel&amp;Costs of Stay'!P:P,' 2-3-6. Travel&amp;Costs of Stay'!C:C,B70,' 2-3-6. Travel&amp;Costs of Stay'!B:B,$G$21)
+SUMIFS('4. Equipment Costs'!H:H,'4. Equipment Costs'!C:C,B70,'4. Equipment Costs'!B:B,$G$21)
+SUMIFS('5. Subcontracting Costs'!H:H,'5. Subcontracting Costs'!C:C,B70,'5. Subcontracting Costs'!B:B,$G$21)
+SUMIFS(' 2-3-6. Travel&amp;Costs of Stay'!N:N,' 2-3-6. Travel&amp;Costs of Stay'!C:C,B70,' 2-3-6. Travel&amp;Costs of Stay'!B:B,$G$21)</f>
        <v>0</v>
      </c>
      <c r="H70" s="210">
        <f t="shared" si="4"/>
        <v>0</v>
      </c>
      <c r="I70" s="211"/>
    </row>
    <row r="71" spans="2:9" x14ac:dyDescent="0.25">
      <c r="B71" s="52" t="s">
        <v>146</v>
      </c>
      <c r="C71" s="26">
        <f>SUMIFS('1. Staff costs'!S:S,'1. Staff costs'!C:C,B71,'1. Staff costs'!B:B,$C$21)
+SUMIFS(' 2-3-6. Travel&amp;Costs of Stay'!O:O,' 2-3-6. Travel&amp;Costs of Stay'!C:C,B71,' 2-3-6. Travel&amp;Costs of Stay'!B:B,$C$21)
+SUMIFS(' 2-3-6. Travel&amp;Costs of Stay'!P:P,' 2-3-6. Travel&amp;Costs of Stay'!C:C,B71,' 2-3-6. Travel&amp;Costs of Stay'!B:B,$C$21)
+SUMIFS('4. Equipment Costs'!H:H,'4. Equipment Costs'!C:C,B71,'4. Equipment Costs'!B:B,$C$21)
+SUMIFS('5. Subcontracting Costs'!H:H,'5. Subcontracting Costs'!C:C,B71,'5. Subcontracting Costs'!B:B,$C$21)
+SUMIFS(' 2-3-6. Travel&amp;Costs of Stay'!N:N,' 2-3-6. Travel&amp;Costs of Stay'!C:C,B71,' 2-3-6. Travel&amp;Costs of Stay'!B:B,$C$21)</f>
        <v>0</v>
      </c>
      <c r="D71" s="26">
        <f>SUMIFS('1. Staff costs'!S:S,'1. Staff costs'!C:C,B71,'1. Staff costs'!B:B,$D$21)
+SUMIFS(' 2-3-6. Travel&amp;Costs of Stay'!O:O,' 2-3-6. Travel&amp;Costs of Stay'!C:C,B71,' 2-3-6. Travel&amp;Costs of Stay'!B:B,$D$21)
+SUMIFS(' 2-3-6. Travel&amp;Costs of Stay'!P:P,' 2-3-6. Travel&amp;Costs of Stay'!C:C,B71,' 2-3-6. Travel&amp;Costs of Stay'!B:B,$D$21)
+SUMIFS('4. Equipment Costs'!H:H,'4. Equipment Costs'!C:C,B71,'4. Equipment Costs'!B:B,$D$21)
+SUMIFS('5. Subcontracting Costs'!H:H,'5. Subcontracting Costs'!C:C,B71,'5. Subcontracting Costs'!B:B,$D$21)
+SUMIFS(' 2-3-6. Travel&amp;Costs of Stay'!N:N,' 2-3-6. Travel&amp;Costs of Stay'!C:C,B71,' 2-3-6. Travel&amp;Costs of Stay'!B:B,$D$21)</f>
        <v>0</v>
      </c>
      <c r="E71" s="26">
        <f>SUMIFS('1. Staff costs'!S:S,'1. Staff costs'!C:C,B71,'1. Staff costs'!B:B,$E$21)
+SUMIFS(' 2-3-6. Travel&amp;Costs of Stay'!O:O,' 2-3-6. Travel&amp;Costs of Stay'!C:C,B71,' 2-3-6. Travel&amp;Costs of Stay'!B:B,$E$21)
+SUMIFS(' 2-3-6. Travel&amp;Costs of Stay'!P:P,' 2-3-6. Travel&amp;Costs of Stay'!C:C,B71,' 2-3-6. Travel&amp;Costs of Stay'!B:B,$E$21)
+SUMIFS('4. Equipment Costs'!H:H,'4. Equipment Costs'!C:C,B71,'4. Equipment Costs'!B:B,$E$21)
+SUMIFS('5. Subcontracting Costs'!H:H,'5. Subcontracting Costs'!C:C,B71,'5. Subcontracting Costs'!B:B,$E$21)
+SUMIFS(' 2-3-6. Travel&amp;Costs of Stay'!N:N,' 2-3-6. Travel&amp;Costs of Stay'!C:C,B71,' 2-3-6. Travel&amp;Costs of Stay'!B:B,$E$21)</f>
        <v>0</v>
      </c>
      <c r="F71" s="26">
        <f>SUMIFS('1. Staff costs'!S:S,'1. Staff costs'!C:C,B71,'1. Staff costs'!B:B,$F$21)
+SUMIFS(' 2-3-6. Travel&amp;Costs of Stay'!O:O,' 2-3-6. Travel&amp;Costs of Stay'!C:C,B71,' 2-3-6. Travel&amp;Costs of Stay'!B:B,$F$21)
+SUMIFS(' 2-3-6. Travel&amp;Costs of Stay'!P:P,' 2-3-6. Travel&amp;Costs of Stay'!C:C,B71,' 2-3-6. Travel&amp;Costs of Stay'!B:B,$F$21)
+SUMIFS('4. Equipment Costs'!H:H,'4. Equipment Costs'!C:C,B71,'4. Equipment Costs'!B:B,$F$21)
+SUMIFS('5. Subcontracting Costs'!H:H,'5. Subcontracting Costs'!C:C,B71,'5. Subcontracting Costs'!B:B,$F$21)
+SUMIFS(' 2-3-6. Travel&amp;Costs of Stay'!N:N,' 2-3-6. Travel&amp;Costs of Stay'!C:C,B71,' 2-3-6. Travel&amp;Costs of Stay'!B:B,$F$21)</f>
        <v>0</v>
      </c>
      <c r="G71" s="26">
        <f>SUMIFS('1. Staff costs'!S:S,'1. Staff costs'!C:C,B71,'1. Staff costs'!B:B,$G$21)
+SUMIFS(' 2-3-6. Travel&amp;Costs of Stay'!O:O,' 2-3-6. Travel&amp;Costs of Stay'!C:C,B71,' 2-3-6. Travel&amp;Costs of Stay'!B:B,$G$21)
+SUMIFS(' 2-3-6. Travel&amp;Costs of Stay'!P:P,' 2-3-6. Travel&amp;Costs of Stay'!C:C,B71,' 2-3-6. Travel&amp;Costs of Stay'!B:B,$G$21)
+SUMIFS('4. Equipment Costs'!H:H,'4. Equipment Costs'!C:C,B71,'4. Equipment Costs'!B:B,$G$21)
+SUMIFS('5. Subcontracting Costs'!H:H,'5. Subcontracting Costs'!C:C,B71,'5. Subcontracting Costs'!B:B,$G$21)
+SUMIFS(' 2-3-6. Travel&amp;Costs of Stay'!N:N,' 2-3-6. Travel&amp;Costs of Stay'!C:C,B71,' 2-3-6. Travel&amp;Costs of Stay'!B:B,$G$21)</f>
        <v>0</v>
      </c>
      <c r="H71" s="210">
        <f t="shared" si="4"/>
        <v>0</v>
      </c>
      <c r="I71" s="211"/>
    </row>
    <row r="72" spans="2:9" x14ac:dyDescent="0.25">
      <c r="B72" s="52" t="s">
        <v>157</v>
      </c>
      <c r="C72" s="26">
        <f>SUMIFS('1. Staff costs'!S:S,'1. Staff costs'!C:C,B72,'1. Staff costs'!B:B,$C$21)
+SUMIFS(' 2-3-6. Travel&amp;Costs of Stay'!O:O,' 2-3-6. Travel&amp;Costs of Stay'!C:C,B72,' 2-3-6. Travel&amp;Costs of Stay'!B:B,$C$21)
+SUMIFS(' 2-3-6. Travel&amp;Costs of Stay'!P:P,' 2-3-6. Travel&amp;Costs of Stay'!C:C,B72,' 2-3-6. Travel&amp;Costs of Stay'!B:B,$C$21)
+SUMIFS('4. Equipment Costs'!H:H,'4. Equipment Costs'!C:C,B72,'4. Equipment Costs'!B:B,$C$21)
+SUMIFS('5. Subcontracting Costs'!H:H,'5. Subcontracting Costs'!C:C,B72,'5. Subcontracting Costs'!B:B,$C$21)
+SUMIFS(' 2-3-6. Travel&amp;Costs of Stay'!N:N,' 2-3-6. Travel&amp;Costs of Stay'!C:C,B72,' 2-3-6. Travel&amp;Costs of Stay'!B:B,$C$21)</f>
        <v>0</v>
      </c>
      <c r="D72" s="26">
        <f>SUMIFS('1. Staff costs'!S:S,'1. Staff costs'!C:C,B72,'1. Staff costs'!B:B,$D$21)
+SUMIFS(' 2-3-6. Travel&amp;Costs of Stay'!O:O,' 2-3-6. Travel&amp;Costs of Stay'!C:C,B72,' 2-3-6. Travel&amp;Costs of Stay'!B:B,$D$21)
+SUMIFS(' 2-3-6. Travel&amp;Costs of Stay'!P:P,' 2-3-6. Travel&amp;Costs of Stay'!C:C,B72,' 2-3-6. Travel&amp;Costs of Stay'!B:B,$D$21)
+SUMIFS('4. Equipment Costs'!H:H,'4. Equipment Costs'!C:C,B72,'4. Equipment Costs'!B:B,$D$21)
+SUMIFS('5. Subcontracting Costs'!H:H,'5. Subcontracting Costs'!C:C,B72,'5. Subcontracting Costs'!B:B,$D$21)
+SUMIFS(' 2-3-6. Travel&amp;Costs of Stay'!N:N,' 2-3-6. Travel&amp;Costs of Stay'!C:C,B72,' 2-3-6. Travel&amp;Costs of Stay'!B:B,$D$21)</f>
        <v>0</v>
      </c>
      <c r="E72" s="26">
        <f>SUMIFS('1. Staff costs'!S:S,'1. Staff costs'!C:C,B72,'1. Staff costs'!B:B,$E$21)
+SUMIFS(' 2-3-6. Travel&amp;Costs of Stay'!O:O,' 2-3-6. Travel&amp;Costs of Stay'!C:C,B72,' 2-3-6. Travel&amp;Costs of Stay'!B:B,$E$21)
+SUMIFS(' 2-3-6. Travel&amp;Costs of Stay'!P:P,' 2-3-6. Travel&amp;Costs of Stay'!C:C,B72,' 2-3-6. Travel&amp;Costs of Stay'!B:B,$E$21)
+SUMIFS('4. Equipment Costs'!H:H,'4. Equipment Costs'!C:C,B72,'4. Equipment Costs'!B:B,$E$21)
+SUMIFS('5. Subcontracting Costs'!H:H,'5. Subcontracting Costs'!C:C,B72,'5. Subcontracting Costs'!B:B,$E$21)
+SUMIFS(' 2-3-6. Travel&amp;Costs of Stay'!N:N,' 2-3-6. Travel&amp;Costs of Stay'!C:C,B72,' 2-3-6. Travel&amp;Costs of Stay'!B:B,$E$21)</f>
        <v>0</v>
      </c>
      <c r="F72" s="26">
        <f>SUMIFS('1. Staff costs'!S:S,'1. Staff costs'!C:C,B72,'1. Staff costs'!B:B,$F$21)
+SUMIFS(' 2-3-6. Travel&amp;Costs of Stay'!O:O,' 2-3-6. Travel&amp;Costs of Stay'!C:C,B72,' 2-3-6. Travel&amp;Costs of Stay'!B:B,$F$21)
+SUMIFS(' 2-3-6. Travel&amp;Costs of Stay'!P:P,' 2-3-6. Travel&amp;Costs of Stay'!C:C,B72,' 2-3-6. Travel&amp;Costs of Stay'!B:B,$F$21)
+SUMIFS('4. Equipment Costs'!H:H,'4. Equipment Costs'!C:C,B72,'4. Equipment Costs'!B:B,$F$21)
+SUMIFS('5. Subcontracting Costs'!H:H,'5. Subcontracting Costs'!C:C,B72,'5. Subcontracting Costs'!B:B,$F$21)
+SUMIFS(' 2-3-6. Travel&amp;Costs of Stay'!N:N,' 2-3-6. Travel&amp;Costs of Stay'!C:C,B72,' 2-3-6. Travel&amp;Costs of Stay'!B:B,$F$21)</f>
        <v>0</v>
      </c>
      <c r="G72" s="26">
        <f>SUMIFS('1. Staff costs'!S:S,'1. Staff costs'!C:C,B72,'1. Staff costs'!B:B,$G$21)
+SUMIFS(' 2-3-6. Travel&amp;Costs of Stay'!O:O,' 2-3-6. Travel&amp;Costs of Stay'!C:C,B72,' 2-3-6. Travel&amp;Costs of Stay'!B:B,$G$21)
+SUMIFS(' 2-3-6. Travel&amp;Costs of Stay'!P:P,' 2-3-6. Travel&amp;Costs of Stay'!C:C,B72,' 2-3-6. Travel&amp;Costs of Stay'!B:B,$G$21)
+SUMIFS('4. Equipment Costs'!H:H,'4. Equipment Costs'!C:C,B72,'4. Equipment Costs'!B:B,$G$21)
+SUMIFS('5. Subcontracting Costs'!H:H,'5. Subcontracting Costs'!C:C,B72,'5. Subcontracting Costs'!B:B,$G$21)
+SUMIFS(' 2-3-6. Travel&amp;Costs of Stay'!N:N,' 2-3-6. Travel&amp;Costs of Stay'!C:C,B72,' 2-3-6. Travel&amp;Costs of Stay'!B:B,$G$21)</f>
        <v>0</v>
      </c>
      <c r="H72" s="210">
        <f t="shared" si="4"/>
        <v>0</v>
      </c>
      <c r="I72" s="211"/>
    </row>
    <row r="73" spans="2:9" x14ac:dyDescent="0.25">
      <c r="B73" s="52" t="s">
        <v>158</v>
      </c>
      <c r="C73" s="26">
        <f>SUMIFS('1. Staff costs'!S:S,'1. Staff costs'!C:C,B73,'1. Staff costs'!B:B,$C$21)
+SUMIFS(' 2-3-6. Travel&amp;Costs of Stay'!O:O,' 2-3-6. Travel&amp;Costs of Stay'!C:C,B73,' 2-3-6. Travel&amp;Costs of Stay'!B:B,$C$21)
+SUMIFS(' 2-3-6. Travel&amp;Costs of Stay'!P:P,' 2-3-6. Travel&amp;Costs of Stay'!C:C,B73,' 2-3-6. Travel&amp;Costs of Stay'!B:B,$C$21)
+SUMIFS('4. Equipment Costs'!H:H,'4. Equipment Costs'!C:C,B73,'4. Equipment Costs'!B:B,$C$21)
+SUMIFS('5. Subcontracting Costs'!H:H,'5. Subcontracting Costs'!C:C,B73,'5. Subcontracting Costs'!B:B,$C$21)
+SUMIFS(' 2-3-6. Travel&amp;Costs of Stay'!N:N,' 2-3-6. Travel&amp;Costs of Stay'!C:C,B73,' 2-3-6. Travel&amp;Costs of Stay'!B:B,$C$21)</f>
        <v>0</v>
      </c>
      <c r="D73" s="26">
        <f>SUMIFS('1. Staff costs'!S:S,'1. Staff costs'!C:C,B73,'1. Staff costs'!B:B,$D$21)
+SUMIFS(' 2-3-6. Travel&amp;Costs of Stay'!O:O,' 2-3-6. Travel&amp;Costs of Stay'!C:C,B73,' 2-3-6. Travel&amp;Costs of Stay'!B:B,$D$21)
+SUMIFS(' 2-3-6. Travel&amp;Costs of Stay'!P:P,' 2-3-6. Travel&amp;Costs of Stay'!C:C,B73,' 2-3-6. Travel&amp;Costs of Stay'!B:B,$D$21)
+SUMIFS('4. Equipment Costs'!H:H,'4. Equipment Costs'!C:C,B73,'4. Equipment Costs'!B:B,$D$21)
+SUMIFS('5. Subcontracting Costs'!H:H,'5. Subcontracting Costs'!C:C,B73,'5. Subcontracting Costs'!B:B,$D$21)
+SUMIFS(' 2-3-6. Travel&amp;Costs of Stay'!N:N,' 2-3-6. Travel&amp;Costs of Stay'!C:C,B73,' 2-3-6. Travel&amp;Costs of Stay'!B:B,$D$21)</f>
        <v>0</v>
      </c>
      <c r="E73" s="26">
        <f>SUMIFS('1. Staff costs'!S:S,'1. Staff costs'!C:C,B73,'1. Staff costs'!B:B,$E$21)
+SUMIFS(' 2-3-6. Travel&amp;Costs of Stay'!O:O,' 2-3-6. Travel&amp;Costs of Stay'!C:C,B73,' 2-3-6. Travel&amp;Costs of Stay'!B:B,$E$21)
+SUMIFS(' 2-3-6. Travel&amp;Costs of Stay'!P:P,' 2-3-6. Travel&amp;Costs of Stay'!C:C,B73,' 2-3-6. Travel&amp;Costs of Stay'!B:B,$E$21)
+SUMIFS('4. Equipment Costs'!H:H,'4. Equipment Costs'!C:C,B73,'4. Equipment Costs'!B:B,$E$21)
+SUMIFS('5. Subcontracting Costs'!H:H,'5. Subcontracting Costs'!C:C,B73,'5. Subcontracting Costs'!B:B,$E$21)
+SUMIFS(' 2-3-6. Travel&amp;Costs of Stay'!N:N,' 2-3-6. Travel&amp;Costs of Stay'!C:C,B73,' 2-3-6. Travel&amp;Costs of Stay'!B:B,$E$21)</f>
        <v>0</v>
      </c>
      <c r="F73" s="26">
        <f>SUMIFS('1. Staff costs'!S:S,'1. Staff costs'!C:C,B73,'1. Staff costs'!B:B,$F$21)
+SUMIFS(' 2-3-6. Travel&amp;Costs of Stay'!O:O,' 2-3-6. Travel&amp;Costs of Stay'!C:C,B73,' 2-3-6. Travel&amp;Costs of Stay'!B:B,$F$21)
+SUMIFS(' 2-3-6. Travel&amp;Costs of Stay'!P:P,' 2-3-6. Travel&amp;Costs of Stay'!C:C,B73,' 2-3-6. Travel&amp;Costs of Stay'!B:B,$F$21)
+SUMIFS('4. Equipment Costs'!H:H,'4. Equipment Costs'!C:C,B73,'4. Equipment Costs'!B:B,$F$21)
+SUMIFS('5. Subcontracting Costs'!H:H,'5. Subcontracting Costs'!C:C,B73,'5. Subcontracting Costs'!B:B,$F$21)
+SUMIFS(' 2-3-6. Travel&amp;Costs of Stay'!N:N,' 2-3-6. Travel&amp;Costs of Stay'!C:C,B73,' 2-3-6. Travel&amp;Costs of Stay'!B:B,$F$21)</f>
        <v>0</v>
      </c>
      <c r="G73" s="26">
        <f>SUMIFS('1. Staff costs'!S:S,'1. Staff costs'!C:C,B73,'1. Staff costs'!B:B,$G$21)
+SUMIFS(' 2-3-6. Travel&amp;Costs of Stay'!O:O,' 2-3-6. Travel&amp;Costs of Stay'!C:C,B73,' 2-3-6. Travel&amp;Costs of Stay'!B:B,$G$21)
+SUMIFS(' 2-3-6. Travel&amp;Costs of Stay'!P:P,' 2-3-6. Travel&amp;Costs of Stay'!C:C,B73,' 2-3-6. Travel&amp;Costs of Stay'!B:B,$G$21)
+SUMIFS('4. Equipment Costs'!H:H,'4. Equipment Costs'!C:C,B73,'4. Equipment Costs'!B:B,$G$21)
+SUMIFS('5. Subcontracting Costs'!H:H,'5. Subcontracting Costs'!C:C,B73,'5. Subcontracting Costs'!B:B,$G$21)
+SUMIFS(' 2-3-6. Travel&amp;Costs of Stay'!N:N,' 2-3-6. Travel&amp;Costs of Stay'!C:C,B73,' 2-3-6. Travel&amp;Costs of Stay'!B:B,$G$21)</f>
        <v>0</v>
      </c>
      <c r="H73" s="210">
        <f t="shared" si="4"/>
        <v>0</v>
      </c>
      <c r="I73" s="211"/>
    </row>
    <row r="74" spans="2:9" x14ac:dyDescent="0.25">
      <c r="B74" s="52" t="s">
        <v>159</v>
      </c>
      <c r="C74" s="26">
        <f>SUMIFS('1. Staff costs'!S:S,'1. Staff costs'!C:C,B74,'1. Staff costs'!B:B,$C$21)
+SUMIFS(' 2-3-6. Travel&amp;Costs of Stay'!O:O,' 2-3-6. Travel&amp;Costs of Stay'!C:C,B74,' 2-3-6. Travel&amp;Costs of Stay'!B:B,$C$21)
+SUMIFS(' 2-3-6. Travel&amp;Costs of Stay'!P:P,' 2-3-6. Travel&amp;Costs of Stay'!C:C,B74,' 2-3-6. Travel&amp;Costs of Stay'!B:B,$C$21)
+SUMIFS('4. Equipment Costs'!H:H,'4. Equipment Costs'!C:C,B74,'4. Equipment Costs'!B:B,$C$21)
+SUMIFS('5. Subcontracting Costs'!H:H,'5. Subcontracting Costs'!C:C,B74,'5. Subcontracting Costs'!B:B,$C$21)
+SUMIFS(' 2-3-6. Travel&amp;Costs of Stay'!N:N,' 2-3-6. Travel&amp;Costs of Stay'!C:C,B74,' 2-3-6. Travel&amp;Costs of Stay'!B:B,$C$21)</f>
        <v>0</v>
      </c>
      <c r="D74" s="26">
        <f>SUMIFS('1. Staff costs'!S:S,'1. Staff costs'!C:C,B74,'1. Staff costs'!B:B,$D$21)
+SUMIFS(' 2-3-6. Travel&amp;Costs of Stay'!O:O,' 2-3-6. Travel&amp;Costs of Stay'!C:C,B74,' 2-3-6. Travel&amp;Costs of Stay'!B:B,$D$21)
+SUMIFS(' 2-3-6. Travel&amp;Costs of Stay'!P:P,' 2-3-6. Travel&amp;Costs of Stay'!C:C,B74,' 2-3-6. Travel&amp;Costs of Stay'!B:B,$D$21)
+SUMIFS('4. Equipment Costs'!H:H,'4. Equipment Costs'!C:C,B74,'4. Equipment Costs'!B:B,$D$21)
+SUMIFS('5. Subcontracting Costs'!H:H,'5. Subcontracting Costs'!C:C,B74,'5. Subcontracting Costs'!B:B,$D$21)
+SUMIFS(' 2-3-6. Travel&amp;Costs of Stay'!N:N,' 2-3-6. Travel&amp;Costs of Stay'!C:C,B74,' 2-3-6. Travel&amp;Costs of Stay'!B:B,$D$21)</f>
        <v>0</v>
      </c>
      <c r="E74" s="26">
        <f>SUMIFS('1. Staff costs'!S:S,'1. Staff costs'!C:C,B74,'1. Staff costs'!B:B,$E$21)
+SUMIFS(' 2-3-6. Travel&amp;Costs of Stay'!O:O,' 2-3-6. Travel&amp;Costs of Stay'!C:C,B74,' 2-3-6. Travel&amp;Costs of Stay'!B:B,$E$21)
+SUMIFS(' 2-3-6. Travel&amp;Costs of Stay'!P:P,' 2-3-6. Travel&amp;Costs of Stay'!C:C,B74,' 2-3-6. Travel&amp;Costs of Stay'!B:B,$E$21)
+SUMIFS('4. Equipment Costs'!H:H,'4. Equipment Costs'!C:C,B74,'4. Equipment Costs'!B:B,$E$21)
+SUMIFS('5. Subcontracting Costs'!H:H,'5. Subcontracting Costs'!C:C,B74,'5. Subcontracting Costs'!B:B,$E$21)
+SUMIFS(' 2-3-6. Travel&amp;Costs of Stay'!N:N,' 2-3-6. Travel&amp;Costs of Stay'!C:C,B74,' 2-3-6. Travel&amp;Costs of Stay'!B:B,$E$21)</f>
        <v>0</v>
      </c>
      <c r="F74" s="26">
        <f>SUMIFS('1. Staff costs'!S:S,'1. Staff costs'!C:C,B74,'1. Staff costs'!B:B,$F$21)
+SUMIFS(' 2-3-6. Travel&amp;Costs of Stay'!O:O,' 2-3-6. Travel&amp;Costs of Stay'!C:C,B74,' 2-3-6. Travel&amp;Costs of Stay'!B:B,$F$21)
+SUMIFS(' 2-3-6. Travel&amp;Costs of Stay'!P:P,' 2-3-6. Travel&amp;Costs of Stay'!C:C,B74,' 2-3-6. Travel&amp;Costs of Stay'!B:B,$F$21)
+SUMIFS('4. Equipment Costs'!H:H,'4. Equipment Costs'!C:C,B74,'4. Equipment Costs'!B:B,$F$21)
+SUMIFS('5. Subcontracting Costs'!H:H,'5. Subcontracting Costs'!C:C,B74,'5. Subcontracting Costs'!B:B,$F$21)
+SUMIFS(' 2-3-6. Travel&amp;Costs of Stay'!N:N,' 2-3-6. Travel&amp;Costs of Stay'!C:C,B74,' 2-3-6. Travel&amp;Costs of Stay'!B:B,$F$21)</f>
        <v>0</v>
      </c>
      <c r="G74" s="26">
        <f>SUMIFS('1. Staff costs'!S:S,'1. Staff costs'!C:C,B74,'1. Staff costs'!B:B,$G$21)
+SUMIFS(' 2-3-6. Travel&amp;Costs of Stay'!O:O,' 2-3-6. Travel&amp;Costs of Stay'!C:C,B74,' 2-3-6. Travel&amp;Costs of Stay'!B:B,$G$21)
+SUMIFS(' 2-3-6. Travel&amp;Costs of Stay'!P:P,' 2-3-6. Travel&amp;Costs of Stay'!C:C,B74,' 2-3-6. Travel&amp;Costs of Stay'!B:B,$G$21)
+SUMIFS('4. Equipment Costs'!H:H,'4. Equipment Costs'!C:C,B74,'4. Equipment Costs'!B:B,$G$21)
+SUMIFS('5. Subcontracting Costs'!H:H,'5. Subcontracting Costs'!C:C,B74,'5. Subcontracting Costs'!B:B,$G$21)
+SUMIFS(' 2-3-6. Travel&amp;Costs of Stay'!N:N,' 2-3-6. Travel&amp;Costs of Stay'!C:C,B74,' 2-3-6. Travel&amp;Costs of Stay'!B:B,$G$21)</f>
        <v>0</v>
      </c>
      <c r="H74" s="210">
        <f t="shared" si="4"/>
        <v>0</v>
      </c>
      <c r="I74" s="211"/>
    </row>
    <row r="75" spans="2:9" x14ac:dyDescent="0.25">
      <c r="B75" s="52" t="s">
        <v>160</v>
      </c>
      <c r="C75" s="26">
        <f>SUMIFS('1. Staff costs'!S:S,'1. Staff costs'!C:C,B75,'1. Staff costs'!B:B,$C$21)
+SUMIFS(' 2-3-6. Travel&amp;Costs of Stay'!O:O,' 2-3-6. Travel&amp;Costs of Stay'!C:C,B75,' 2-3-6. Travel&amp;Costs of Stay'!B:B,$C$21)
+SUMIFS(' 2-3-6. Travel&amp;Costs of Stay'!P:P,' 2-3-6. Travel&amp;Costs of Stay'!C:C,B75,' 2-3-6. Travel&amp;Costs of Stay'!B:B,$C$21)
+SUMIFS('4. Equipment Costs'!H:H,'4. Equipment Costs'!C:C,B75,'4. Equipment Costs'!B:B,$C$21)
+SUMIFS('5. Subcontracting Costs'!H:H,'5. Subcontracting Costs'!C:C,B75,'5. Subcontracting Costs'!B:B,$C$21)
+SUMIFS(' 2-3-6. Travel&amp;Costs of Stay'!N:N,' 2-3-6. Travel&amp;Costs of Stay'!C:C,B75,' 2-3-6. Travel&amp;Costs of Stay'!B:B,$C$21)</f>
        <v>0</v>
      </c>
      <c r="D75" s="26">
        <f>SUMIFS('1. Staff costs'!S:S,'1. Staff costs'!C:C,B75,'1. Staff costs'!B:B,$D$21)
+SUMIFS(' 2-3-6. Travel&amp;Costs of Stay'!O:O,' 2-3-6. Travel&amp;Costs of Stay'!C:C,B75,' 2-3-6. Travel&amp;Costs of Stay'!B:B,$D$21)
+SUMIFS(' 2-3-6. Travel&amp;Costs of Stay'!P:P,' 2-3-6. Travel&amp;Costs of Stay'!C:C,B75,' 2-3-6. Travel&amp;Costs of Stay'!B:B,$D$21)
+SUMIFS('4. Equipment Costs'!H:H,'4. Equipment Costs'!C:C,B75,'4. Equipment Costs'!B:B,$D$21)
+SUMIFS('5. Subcontracting Costs'!H:H,'5. Subcontracting Costs'!C:C,B75,'5. Subcontracting Costs'!B:B,$D$21)
+SUMIFS(' 2-3-6. Travel&amp;Costs of Stay'!N:N,' 2-3-6. Travel&amp;Costs of Stay'!C:C,B75,' 2-3-6. Travel&amp;Costs of Stay'!B:B,$D$21)</f>
        <v>0</v>
      </c>
      <c r="E75" s="26">
        <f>SUMIFS('1. Staff costs'!S:S,'1. Staff costs'!C:C,B75,'1. Staff costs'!B:B,$E$21)
+SUMIFS(' 2-3-6. Travel&amp;Costs of Stay'!O:O,' 2-3-6. Travel&amp;Costs of Stay'!C:C,B75,' 2-3-6. Travel&amp;Costs of Stay'!B:B,$E$21)
+SUMIFS(' 2-3-6. Travel&amp;Costs of Stay'!P:P,' 2-3-6. Travel&amp;Costs of Stay'!C:C,B75,' 2-3-6. Travel&amp;Costs of Stay'!B:B,$E$21)
+SUMIFS('4. Equipment Costs'!H:H,'4. Equipment Costs'!C:C,B75,'4. Equipment Costs'!B:B,$E$21)
+SUMIFS('5. Subcontracting Costs'!H:H,'5. Subcontracting Costs'!C:C,B75,'5. Subcontracting Costs'!B:B,$E$21)
+SUMIFS(' 2-3-6. Travel&amp;Costs of Stay'!N:N,' 2-3-6. Travel&amp;Costs of Stay'!C:C,B75,' 2-3-6. Travel&amp;Costs of Stay'!B:B,$E$21)</f>
        <v>0</v>
      </c>
      <c r="F75" s="26">
        <f>SUMIFS('1. Staff costs'!S:S,'1. Staff costs'!C:C,B75,'1. Staff costs'!B:B,$F$21)
+SUMIFS(' 2-3-6. Travel&amp;Costs of Stay'!O:O,' 2-3-6. Travel&amp;Costs of Stay'!C:C,B75,' 2-3-6. Travel&amp;Costs of Stay'!B:B,$F$21)
+SUMIFS(' 2-3-6. Travel&amp;Costs of Stay'!P:P,' 2-3-6. Travel&amp;Costs of Stay'!C:C,B75,' 2-3-6. Travel&amp;Costs of Stay'!B:B,$F$21)
+SUMIFS('4. Equipment Costs'!H:H,'4. Equipment Costs'!C:C,B75,'4. Equipment Costs'!B:B,$F$21)
+SUMIFS('5. Subcontracting Costs'!H:H,'5. Subcontracting Costs'!C:C,B75,'5. Subcontracting Costs'!B:B,$F$21)
+SUMIFS(' 2-3-6. Travel&amp;Costs of Stay'!N:N,' 2-3-6. Travel&amp;Costs of Stay'!C:C,B75,' 2-3-6. Travel&amp;Costs of Stay'!B:B,$F$21)</f>
        <v>0</v>
      </c>
      <c r="G75" s="26">
        <f>SUMIFS('1. Staff costs'!S:S,'1. Staff costs'!C:C,B75,'1. Staff costs'!B:B,$G$21)
+SUMIFS(' 2-3-6. Travel&amp;Costs of Stay'!O:O,' 2-3-6. Travel&amp;Costs of Stay'!C:C,B75,' 2-3-6. Travel&amp;Costs of Stay'!B:B,$G$21)
+SUMIFS(' 2-3-6. Travel&amp;Costs of Stay'!P:P,' 2-3-6. Travel&amp;Costs of Stay'!C:C,B75,' 2-3-6. Travel&amp;Costs of Stay'!B:B,$G$21)
+SUMIFS('4. Equipment Costs'!H:H,'4. Equipment Costs'!C:C,B75,'4. Equipment Costs'!B:B,$G$21)
+SUMIFS('5. Subcontracting Costs'!H:H,'5. Subcontracting Costs'!C:C,B75,'5. Subcontracting Costs'!B:B,$G$21)
+SUMIFS(' 2-3-6. Travel&amp;Costs of Stay'!N:N,' 2-3-6. Travel&amp;Costs of Stay'!C:C,B75,' 2-3-6. Travel&amp;Costs of Stay'!B:B,$G$21)</f>
        <v>0</v>
      </c>
      <c r="H75" s="210">
        <f t="shared" si="4"/>
        <v>0</v>
      </c>
      <c r="I75" s="211"/>
    </row>
    <row r="76" spans="2:9" x14ac:dyDescent="0.25">
      <c r="B76" s="52" t="s">
        <v>161</v>
      </c>
      <c r="C76" s="26">
        <f>SUMIFS('1. Staff costs'!S:S,'1. Staff costs'!C:C,B76,'1. Staff costs'!B:B,$C$21)
+SUMIFS(' 2-3-6. Travel&amp;Costs of Stay'!O:O,' 2-3-6. Travel&amp;Costs of Stay'!C:C,B76,' 2-3-6. Travel&amp;Costs of Stay'!B:B,$C$21)
+SUMIFS(' 2-3-6. Travel&amp;Costs of Stay'!P:P,' 2-3-6. Travel&amp;Costs of Stay'!C:C,B76,' 2-3-6. Travel&amp;Costs of Stay'!B:B,$C$21)
+SUMIFS('4. Equipment Costs'!H:H,'4. Equipment Costs'!C:C,B76,'4. Equipment Costs'!B:B,$C$21)
+SUMIFS('5. Subcontracting Costs'!H:H,'5. Subcontracting Costs'!C:C,B76,'5. Subcontracting Costs'!B:B,$C$21)
+SUMIFS(' 2-3-6. Travel&amp;Costs of Stay'!N:N,' 2-3-6. Travel&amp;Costs of Stay'!C:C,B76,' 2-3-6. Travel&amp;Costs of Stay'!B:B,$C$21)</f>
        <v>0</v>
      </c>
      <c r="D76" s="26">
        <f>SUMIFS('1. Staff costs'!S:S,'1. Staff costs'!C:C,B76,'1. Staff costs'!B:B,$D$21)
+SUMIFS(' 2-3-6. Travel&amp;Costs of Stay'!O:O,' 2-3-6. Travel&amp;Costs of Stay'!C:C,B76,' 2-3-6. Travel&amp;Costs of Stay'!B:B,$D$21)
+SUMIFS(' 2-3-6. Travel&amp;Costs of Stay'!P:P,' 2-3-6. Travel&amp;Costs of Stay'!C:C,B76,' 2-3-6. Travel&amp;Costs of Stay'!B:B,$D$21)
+SUMIFS('4. Equipment Costs'!H:H,'4. Equipment Costs'!C:C,B76,'4. Equipment Costs'!B:B,$D$21)
+SUMIFS('5. Subcontracting Costs'!H:H,'5. Subcontracting Costs'!C:C,B76,'5. Subcontracting Costs'!B:B,$D$21)
+SUMIFS(' 2-3-6. Travel&amp;Costs of Stay'!N:N,' 2-3-6. Travel&amp;Costs of Stay'!C:C,B76,' 2-3-6. Travel&amp;Costs of Stay'!B:B,$D$21)</f>
        <v>0</v>
      </c>
      <c r="E76" s="26">
        <f>SUMIFS('1. Staff costs'!S:S,'1. Staff costs'!C:C,B76,'1. Staff costs'!B:B,$E$21)
+SUMIFS(' 2-3-6. Travel&amp;Costs of Stay'!O:O,' 2-3-6. Travel&amp;Costs of Stay'!C:C,B76,' 2-3-6. Travel&amp;Costs of Stay'!B:B,$E$21)
+SUMIFS(' 2-3-6. Travel&amp;Costs of Stay'!P:P,' 2-3-6. Travel&amp;Costs of Stay'!C:C,B76,' 2-3-6. Travel&amp;Costs of Stay'!B:B,$E$21)
+SUMIFS('4. Equipment Costs'!H:H,'4. Equipment Costs'!C:C,B76,'4. Equipment Costs'!B:B,$E$21)
+SUMIFS('5. Subcontracting Costs'!H:H,'5. Subcontracting Costs'!C:C,B76,'5. Subcontracting Costs'!B:B,$E$21)
+SUMIFS(' 2-3-6. Travel&amp;Costs of Stay'!N:N,' 2-3-6. Travel&amp;Costs of Stay'!C:C,B76,' 2-3-6. Travel&amp;Costs of Stay'!B:B,$E$21)</f>
        <v>0</v>
      </c>
      <c r="F76" s="26">
        <f>SUMIFS('1. Staff costs'!S:S,'1. Staff costs'!C:C,B76,'1. Staff costs'!B:B,$F$21)
+SUMIFS(' 2-3-6. Travel&amp;Costs of Stay'!O:O,' 2-3-6. Travel&amp;Costs of Stay'!C:C,B76,' 2-3-6. Travel&amp;Costs of Stay'!B:B,$F$21)
+SUMIFS(' 2-3-6. Travel&amp;Costs of Stay'!P:P,' 2-3-6. Travel&amp;Costs of Stay'!C:C,B76,' 2-3-6. Travel&amp;Costs of Stay'!B:B,$F$21)
+SUMIFS('4. Equipment Costs'!H:H,'4. Equipment Costs'!C:C,B76,'4. Equipment Costs'!B:B,$F$21)
+SUMIFS('5. Subcontracting Costs'!H:H,'5. Subcontracting Costs'!C:C,B76,'5. Subcontracting Costs'!B:B,$F$21)
+SUMIFS(' 2-3-6. Travel&amp;Costs of Stay'!N:N,' 2-3-6. Travel&amp;Costs of Stay'!C:C,B76,' 2-3-6. Travel&amp;Costs of Stay'!B:B,$F$21)</f>
        <v>0</v>
      </c>
      <c r="G76" s="26">
        <f>SUMIFS('1. Staff costs'!S:S,'1. Staff costs'!C:C,B76,'1. Staff costs'!B:B,$G$21)
+SUMIFS(' 2-3-6. Travel&amp;Costs of Stay'!O:O,' 2-3-6. Travel&amp;Costs of Stay'!C:C,B76,' 2-3-6. Travel&amp;Costs of Stay'!B:B,$G$21)
+SUMIFS(' 2-3-6. Travel&amp;Costs of Stay'!P:P,' 2-3-6. Travel&amp;Costs of Stay'!C:C,B76,' 2-3-6. Travel&amp;Costs of Stay'!B:B,$G$21)
+SUMIFS('4. Equipment Costs'!H:H,'4. Equipment Costs'!C:C,B76,'4. Equipment Costs'!B:B,$G$21)
+SUMIFS('5. Subcontracting Costs'!H:H,'5. Subcontracting Costs'!C:C,B76,'5. Subcontracting Costs'!B:B,$G$21)
+SUMIFS(' 2-3-6. Travel&amp;Costs of Stay'!N:N,' 2-3-6. Travel&amp;Costs of Stay'!C:C,B76,' 2-3-6. Travel&amp;Costs of Stay'!B:B,$G$21)</f>
        <v>0</v>
      </c>
      <c r="H76" s="210">
        <f t="shared" si="4"/>
        <v>0</v>
      </c>
      <c r="I76" s="211"/>
    </row>
    <row r="77" spans="2:9" x14ac:dyDescent="0.25">
      <c r="B77" s="52" t="s">
        <v>1</v>
      </c>
      <c r="C77" s="27">
        <f>SUM(C22:C76)</f>
        <v>0</v>
      </c>
      <c r="D77" s="27">
        <f t="shared" ref="D77:G77" si="5">SUM(D22:D76)</f>
        <v>0</v>
      </c>
      <c r="E77" s="27">
        <f t="shared" si="5"/>
        <v>0</v>
      </c>
      <c r="F77" s="27">
        <f t="shared" si="5"/>
        <v>0</v>
      </c>
      <c r="G77" s="27">
        <f t="shared" si="5"/>
        <v>0</v>
      </c>
      <c r="H77" s="210">
        <f>SUM(C77:G77)</f>
        <v>0</v>
      </c>
      <c r="I77" s="211"/>
    </row>
  </sheetData>
  <sheetProtection password="E359" sheet="1" objects="1" scenarios="1" selectLockedCells="1" selectUnlockedCells="1"/>
  <dataConsolidate/>
  <mergeCells count="66">
    <mergeCell ref="H76:I76"/>
    <mergeCell ref="H77:I77"/>
    <mergeCell ref="H71:I71"/>
    <mergeCell ref="H72:I72"/>
    <mergeCell ref="H73:I73"/>
    <mergeCell ref="H74:I74"/>
    <mergeCell ref="H75:I75"/>
    <mergeCell ref="H66:I66"/>
    <mergeCell ref="H67:I67"/>
    <mergeCell ref="H68:I68"/>
    <mergeCell ref="H69:I69"/>
    <mergeCell ref="H70:I70"/>
    <mergeCell ref="H61:I61"/>
    <mergeCell ref="H62:I62"/>
    <mergeCell ref="H63:I63"/>
    <mergeCell ref="H64:I64"/>
    <mergeCell ref="H65:I65"/>
    <mergeCell ref="H56:I56"/>
    <mergeCell ref="H57:I57"/>
    <mergeCell ref="H58:I58"/>
    <mergeCell ref="H59:I59"/>
    <mergeCell ref="H60:I60"/>
    <mergeCell ref="H51:I51"/>
    <mergeCell ref="H52:I52"/>
    <mergeCell ref="H53:I53"/>
    <mergeCell ref="H54:I54"/>
    <mergeCell ref="H55:I55"/>
    <mergeCell ref="H46:I46"/>
    <mergeCell ref="H47:I47"/>
    <mergeCell ref="H48:I48"/>
    <mergeCell ref="H49:I49"/>
    <mergeCell ref="H50:I50"/>
    <mergeCell ref="H41:I41"/>
    <mergeCell ref="H42:I42"/>
    <mergeCell ref="H43:I43"/>
    <mergeCell ref="H44:I44"/>
    <mergeCell ref="H45:I45"/>
    <mergeCell ref="H36:I36"/>
    <mergeCell ref="H37:I37"/>
    <mergeCell ref="H38:I38"/>
    <mergeCell ref="H39:I39"/>
    <mergeCell ref="H40:I40"/>
    <mergeCell ref="H31:I31"/>
    <mergeCell ref="H32:I32"/>
    <mergeCell ref="H33:I33"/>
    <mergeCell ref="H34:I34"/>
    <mergeCell ref="H35:I35"/>
    <mergeCell ref="H26:I26"/>
    <mergeCell ref="H27:I27"/>
    <mergeCell ref="H28:I28"/>
    <mergeCell ref="H29:I29"/>
    <mergeCell ref="H30:I30"/>
    <mergeCell ref="H21:I21"/>
    <mergeCell ref="H22:I22"/>
    <mergeCell ref="H23:I23"/>
    <mergeCell ref="H24:I24"/>
    <mergeCell ref="H25:I25"/>
    <mergeCell ref="B20:I20"/>
    <mergeCell ref="B1:I1"/>
    <mergeCell ref="B18:I18"/>
    <mergeCell ref="B13:I13"/>
    <mergeCell ref="B12:I12"/>
    <mergeCell ref="B19:I19"/>
    <mergeCell ref="B11:I11"/>
    <mergeCell ref="B3:I3"/>
    <mergeCell ref="B2:I2"/>
  </mergeCells>
  <conditionalFormatting sqref="B2">
    <cfRule type="cellIs" dxfId="15" priority="139" stopIfTrue="1" operator="equal">
      <formula>"&gt; 30 %"</formula>
    </cfRule>
  </conditionalFormatting>
  <conditionalFormatting sqref="C4:E4 D14:E14">
    <cfRule type="cellIs" dxfId="14" priority="52" stopIfTrue="1" operator="equal">
      <formula>"ERROR"</formula>
    </cfRule>
  </conditionalFormatting>
  <conditionalFormatting sqref="F4">
    <cfRule type="cellIs" dxfId="13" priority="50" stopIfTrue="1" operator="equal">
      <formula>"ERROR"</formula>
    </cfRule>
  </conditionalFormatting>
  <conditionalFormatting sqref="G4">
    <cfRule type="cellIs" dxfId="12" priority="49" stopIfTrue="1" operator="equal">
      <formula>"ERROR"</formula>
    </cfRule>
  </conditionalFormatting>
  <conditionalFormatting sqref="I4">
    <cfRule type="cellIs" dxfId="11" priority="48" stopIfTrue="1" operator="equal">
      <formula>"ERROR"</formula>
    </cfRule>
  </conditionalFormatting>
  <conditionalFormatting sqref="B12">
    <cfRule type="cellIs" dxfId="10" priority="33" stopIfTrue="1" operator="equal">
      <formula>"&gt; 30 %"</formula>
    </cfRule>
  </conditionalFormatting>
  <conditionalFormatting sqref="B10">
    <cfRule type="cellIs" dxfId="9" priority="29" stopIfTrue="1" operator="equal">
      <formula>"ERROR"</formula>
    </cfRule>
  </conditionalFormatting>
  <conditionalFormatting sqref="B17">
    <cfRule type="cellIs" dxfId="8" priority="28" stopIfTrue="1" operator="equal">
      <formula>"ERROR"</formula>
    </cfRule>
  </conditionalFormatting>
  <conditionalFormatting sqref="C14">
    <cfRule type="cellIs" dxfId="7" priority="19" stopIfTrue="1" operator="equal">
      <formula>"ERROR"</formula>
    </cfRule>
  </conditionalFormatting>
  <conditionalFormatting sqref="F14">
    <cfRule type="cellIs" dxfId="6" priority="17" stopIfTrue="1" operator="equal">
      <formula>"ERROR"</formula>
    </cfRule>
  </conditionalFormatting>
  <conditionalFormatting sqref="G14">
    <cfRule type="cellIs" dxfId="5" priority="16" stopIfTrue="1" operator="equal">
      <formula>"ERROR"</formula>
    </cfRule>
  </conditionalFormatting>
  <conditionalFormatting sqref="B19">
    <cfRule type="cellIs" dxfId="4" priority="14" stopIfTrue="1" operator="equal">
      <formula>"&gt; 30 %"</formula>
    </cfRule>
  </conditionalFormatting>
  <conditionalFormatting sqref="H21">
    <cfRule type="cellIs" dxfId="3" priority="11" stopIfTrue="1" operator="equal">
      <formula>"ERROR"</formula>
    </cfRule>
  </conditionalFormatting>
  <conditionalFormatting sqref="H4">
    <cfRule type="cellIs" dxfId="2" priority="3" stopIfTrue="1" operator="equal">
      <formula>"ERROR"</formula>
    </cfRule>
  </conditionalFormatting>
  <conditionalFormatting sqref="H14">
    <cfRule type="cellIs" dxfId="1" priority="2" stopIfTrue="1" operator="equal">
      <formula>"ERROR"</formula>
    </cfRule>
  </conditionalFormatting>
  <conditionalFormatting sqref="I14">
    <cfRule type="cellIs" dxfId="0" priority="1" stopIfTrue="1" operator="equal">
      <formula>"ERROR"</formula>
    </cfRule>
  </conditionalFormatting>
  <printOptions horizontalCentered="1"/>
  <pageMargins left="0.23622047244094491" right="0.23622047244094491" top="0.39370078740157483" bottom="0.94488188976377963" header="0.31496062992125984" footer="0.31496062992125984"/>
  <pageSetup paperSize="9" scale="49" orientation="portrait" r:id="rId1"/>
  <headerFooter>
    <oddFooter xml:space="preserve">&amp;CPage &amp;P of 3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U184"/>
  <sheetViews>
    <sheetView showGridLines="0" topLeftCell="B1" zoomScale="70" zoomScaleNormal="70" zoomScaleSheetLayoutView="40" workbookViewId="0">
      <selection activeCell="C2" sqref="C2"/>
    </sheetView>
  </sheetViews>
  <sheetFormatPr defaultRowHeight="16.5" x14ac:dyDescent="0.3"/>
  <cols>
    <col min="1" max="1" width="1.7109375" style="60" customWidth="1"/>
    <col min="2" max="2" width="40" style="60" customWidth="1"/>
    <col min="3" max="3" width="24" style="60" customWidth="1"/>
    <col min="4" max="7" width="15.85546875" style="60" customWidth="1"/>
    <col min="8" max="8" width="1.7109375" style="60" customWidth="1"/>
    <col min="9" max="10" width="26" style="60" customWidth="1"/>
    <col min="11" max="11" width="1.7109375" style="60" customWidth="1"/>
    <col min="12" max="12" width="18.7109375" style="82" customWidth="1"/>
    <col min="13" max="14" width="18.7109375" style="60" customWidth="1"/>
    <col min="15" max="15" width="1.7109375" style="60" customWidth="1"/>
    <col min="16" max="16" width="28.140625" style="60" bestFit="1" customWidth="1"/>
    <col min="17" max="17" width="20.7109375" style="60" customWidth="1"/>
    <col min="18" max="18" width="1.7109375" style="60" customWidth="1"/>
    <col min="19" max="20" width="25.42578125" style="60" customWidth="1"/>
    <col min="21" max="21" width="20.7109375" style="60" customWidth="1"/>
    <col min="22" max="247" width="9.140625" style="60"/>
    <col min="248" max="248" width="40" style="60" customWidth="1"/>
    <col min="249" max="249" width="11.5703125" style="60" customWidth="1"/>
    <col min="250" max="250" width="24" style="60" customWidth="1"/>
    <col min="251" max="254" width="15.85546875" style="60" customWidth="1"/>
    <col min="255" max="255" width="1.7109375" style="60" customWidth="1"/>
    <col min="256" max="257" width="26" style="60" customWidth="1"/>
    <col min="258" max="258" width="1.7109375" style="60" customWidth="1"/>
    <col min="259" max="261" width="18.7109375" style="60" customWidth="1"/>
    <col min="262" max="262" width="1.7109375" style="60" customWidth="1"/>
    <col min="263" max="263" width="25.42578125" style="60" customWidth="1"/>
    <col min="264" max="264" width="20.7109375" style="60" customWidth="1"/>
    <col min="265" max="265" width="1.7109375" style="60" customWidth="1"/>
    <col min="266" max="267" width="25.42578125" style="60" customWidth="1"/>
    <col min="268" max="268" width="20.7109375" style="60" customWidth="1"/>
    <col min="269" max="269" width="1.7109375" style="60" customWidth="1"/>
    <col min="270" max="270" width="41.5703125" style="60" customWidth="1"/>
    <col min="271" max="271" width="11.5703125" style="60" customWidth="1"/>
    <col min="272" max="272" width="23" style="60" customWidth="1"/>
    <col min="273" max="276" width="18.7109375" style="60" customWidth="1"/>
    <col min="277" max="277" width="1.7109375" style="60" customWidth="1"/>
    <col min="278" max="503" width="9.140625" style="60"/>
    <col min="504" max="504" width="40" style="60" customWidth="1"/>
    <col min="505" max="505" width="11.5703125" style="60" customWidth="1"/>
    <col min="506" max="506" width="24" style="60" customWidth="1"/>
    <col min="507" max="510" width="15.85546875" style="60" customWidth="1"/>
    <col min="511" max="511" width="1.7109375" style="60" customWidth="1"/>
    <col min="512" max="513" width="26" style="60" customWidth="1"/>
    <col min="514" max="514" width="1.7109375" style="60" customWidth="1"/>
    <col min="515" max="517" width="18.7109375" style="60" customWidth="1"/>
    <col min="518" max="518" width="1.7109375" style="60" customWidth="1"/>
    <col min="519" max="519" width="25.42578125" style="60" customWidth="1"/>
    <col min="520" max="520" width="20.7109375" style="60" customWidth="1"/>
    <col min="521" max="521" width="1.7109375" style="60" customWidth="1"/>
    <col min="522" max="523" width="25.42578125" style="60" customWidth="1"/>
    <col min="524" max="524" width="20.7109375" style="60" customWidth="1"/>
    <col min="525" max="525" width="1.7109375" style="60" customWidth="1"/>
    <col min="526" max="526" width="41.5703125" style="60" customWidth="1"/>
    <col min="527" max="527" width="11.5703125" style="60" customWidth="1"/>
    <col min="528" max="528" width="23" style="60" customWidth="1"/>
    <col min="529" max="532" width="18.7109375" style="60" customWidth="1"/>
    <col min="533" max="533" width="1.7109375" style="60" customWidth="1"/>
    <col min="534" max="759" width="9.140625" style="60"/>
    <col min="760" max="760" width="40" style="60" customWidth="1"/>
    <col min="761" max="761" width="11.5703125" style="60" customWidth="1"/>
    <col min="762" max="762" width="24" style="60" customWidth="1"/>
    <col min="763" max="766" width="15.85546875" style="60" customWidth="1"/>
    <col min="767" max="767" width="1.7109375" style="60" customWidth="1"/>
    <col min="768" max="769" width="26" style="60" customWidth="1"/>
    <col min="770" max="770" width="1.7109375" style="60" customWidth="1"/>
    <col min="771" max="773" width="18.7109375" style="60" customWidth="1"/>
    <col min="774" max="774" width="1.7109375" style="60" customWidth="1"/>
    <col min="775" max="775" width="25.42578125" style="60" customWidth="1"/>
    <col min="776" max="776" width="20.7109375" style="60" customWidth="1"/>
    <col min="777" max="777" width="1.7109375" style="60" customWidth="1"/>
    <col min="778" max="779" width="25.42578125" style="60" customWidth="1"/>
    <col min="780" max="780" width="20.7109375" style="60" customWidth="1"/>
    <col min="781" max="781" width="1.7109375" style="60" customWidth="1"/>
    <col min="782" max="782" width="41.5703125" style="60" customWidth="1"/>
    <col min="783" max="783" width="11.5703125" style="60" customWidth="1"/>
    <col min="784" max="784" width="23" style="60" customWidth="1"/>
    <col min="785" max="788" width="18.7109375" style="60" customWidth="1"/>
    <col min="789" max="789" width="1.7109375" style="60" customWidth="1"/>
    <col min="790" max="1015" width="9.140625" style="60"/>
    <col min="1016" max="1016" width="40" style="60" customWidth="1"/>
    <col min="1017" max="1017" width="11.5703125" style="60" customWidth="1"/>
    <col min="1018" max="1018" width="24" style="60" customWidth="1"/>
    <col min="1019" max="1022" width="15.85546875" style="60" customWidth="1"/>
    <col min="1023" max="1023" width="1.7109375" style="60" customWidth="1"/>
    <col min="1024" max="1025" width="26" style="60" customWidth="1"/>
    <col min="1026" max="1026" width="1.7109375" style="60" customWidth="1"/>
    <col min="1027" max="1029" width="18.7109375" style="60" customWidth="1"/>
    <col min="1030" max="1030" width="1.7109375" style="60" customWidth="1"/>
    <col min="1031" max="1031" width="25.42578125" style="60" customWidth="1"/>
    <col min="1032" max="1032" width="20.7109375" style="60" customWidth="1"/>
    <col min="1033" max="1033" width="1.7109375" style="60" customWidth="1"/>
    <col min="1034" max="1035" width="25.42578125" style="60" customWidth="1"/>
    <col min="1036" max="1036" width="20.7109375" style="60" customWidth="1"/>
    <col min="1037" max="1037" width="1.7109375" style="60" customWidth="1"/>
    <col min="1038" max="1038" width="41.5703125" style="60" customWidth="1"/>
    <col min="1039" max="1039" width="11.5703125" style="60" customWidth="1"/>
    <col min="1040" max="1040" width="23" style="60" customWidth="1"/>
    <col min="1041" max="1044" width="18.7109375" style="60" customWidth="1"/>
    <col min="1045" max="1045" width="1.7109375" style="60" customWidth="1"/>
    <col min="1046" max="1271" width="9.140625" style="60"/>
    <col min="1272" max="1272" width="40" style="60" customWidth="1"/>
    <col min="1273" max="1273" width="11.5703125" style="60" customWidth="1"/>
    <col min="1274" max="1274" width="24" style="60" customWidth="1"/>
    <col min="1275" max="1278" width="15.85546875" style="60" customWidth="1"/>
    <col min="1279" max="1279" width="1.7109375" style="60" customWidth="1"/>
    <col min="1280" max="1281" width="26" style="60" customWidth="1"/>
    <col min="1282" max="1282" width="1.7109375" style="60" customWidth="1"/>
    <col min="1283" max="1285" width="18.7109375" style="60" customWidth="1"/>
    <col min="1286" max="1286" width="1.7109375" style="60" customWidth="1"/>
    <col min="1287" max="1287" width="25.42578125" style="60" customWidth="1"/>
    <col min="1288" max="1288" width="20.7109375" style="60" customWidth="1"/>
    <col min="1289" max="1289" width="1.7109375" style="60" customWidth="1"/>
    <col min="1290" max="1291" width="25.42578125" style="60" customWidth="1"/>
    <col min="1292" max="1292" width="20.7109375" style="60" customWidth="1"/>
    <col min="1293" max="1293" width="1.7109375" style="60" customWidth="1"/>
    <col min="1294" max="1294" width="41.5703125" style="60" customWidth="1"/>
    <col min="1295" max="1295" width="11.5703125" style="60" customWidth="1"/>
    <col min="1296" max="1296" width="23" style="60" customWidth="1"/>
    <col min="1297" max="1300" width="18.7109375" style="60" customWidth="1"/>
    <col min="1301" max="1301" width="1.7109375" style="60" customWidth="1"/>
    <col min="1302" max="1527" width="9.140625" style="60"/>
    <col min="1528" max="1528" width="40" style="60" customWidth="1"/>
    <col min="1529" max="1529" width="11.5703125" style="60" customWidth="1"/>
    <col min="1530" max="1530" width="24" style="60" customWidth="1"/>
    <col min="1531" max="1534" width="15.85546875" style="60" customWidth="1"/>
    <col min="1535" max="1535" width="1.7109375" style="60" customWidth="1"/>
    <col min="1536" max="1537" width="26" style="60" customWidth="1"/>
    <col min="1538" max="1538" width="1.7109375" style="60" customWidth="1"/>
    <col min="1539" max="1541" width="18.7109375" style="60" customWidth="1"/>
    <col min="1542" max="1542" width="1.7109375" style="60" customWidth="1"/>
    <col min="1543" max="1543" width="25.42578125" style="60" customWidth="1"/>
    <col min="1544" max="1544" width="20.7109375" style="60" customWidth="1"/>
    <col min="1545" max="1545" width="1.7109375" style="60" customWidth="1"/>
    <col min="1546" max="1547" width="25.42578125" style="60" customWidth="1"/>
    <col min="1548" max="1548" width="20.7109375" style="60" customWidth="1"/>
    <col min="1549" max="1549" width="1.7109375" style="60" customWidth="1"/>
    <col min="1550" max="1550" width="41.5703125" style="60" customWidth="1"/>
    <col min="1551" max="1551" width="11.5703125" style="60" customWidth="1"/>
    <col min="1552" max="1552" width="23" style="60" customWidth="1"/>
    <col min="1553" max="1556" width="18.7109375" style="60" customWidth="1"/>
    <col min="1557" max="1557" width="1.7109375" style="60" customWidth="1"/>
    <col min="1558" max="1783" width="9.140625" style="60"/>
    <col min="1784" max="1784" width="40" style="60" customWidth="1"/>
    <col min="1785" max="1785" width="11.5703125" style="60" customWidth="1"/>
    <col min="1786" max="1786" width="24" style="60" customWidth="1"/>
    <col min="1787" max="1790" width="15.85546875" style="60" customWidth="1"/>
    <col min="1791" max="1791" width="1.7109375" style="60" customWidth="1"/>
    <col min="1792" max="1793" width="26" style="60" customWidth="1"/>
    <col min="1794" max="1794" width="1.7109375" style="60" customWidth="1"/>
    <col min="1795" max="1797" width="18.7109375" style="60" customWidth="1"/>
    <col min="1798" max="1798" width="1.7109375" style="60" customWidth="1"/>
    <col min="1799" max="1799" width="25.42578125" style="60" customWidth="1"/>
    <col min="1800" max="1800" width="20.7109375" style="60" customWidth="1"/>
    <col min="1801" max="1801" width="1.7109375" style="60" customWidth="1"/>
    <col min="1802" max="1803" width="25.42578125" style="60" customWidth="1"/>
    <col min="1804" max="1804" width="20.7109375" style="60" customWidth="1"/>
    <col min="1805" max="1805" width="1.7109375" style="60" customWidth="1"/>
    <col min="1806" max="1806" width="41.5703125" style="60" customWidth="1"/>
    <col min="1807" max="1807" width="11.5703125" style="60" customWidth="1"/>
    <col min="1808" max="1808" width="23" style="60" customWidth="1"/>
    <col min="1809" max="1812" width="18.7109375" style="60" customWidth="1"/>
    <col min="1813" max="1813" width="1.7109375" style="60" customWidth="1"/>
    <col min="1814" max="2039" width="9.140625" style="60"/>
    <col min="2040" max="2040" width="40" style="60" customWidth="1"/>
    <col min="2041" max="2041" width="11.5703125" style="60" customWidth="1"/>
    <col min="2042" max="2042" width="24" style="60" customWidth="1"/>
    <col min="2043" max="2046" width="15.85546875" style="60" customWidth="1"/>
    <col min="2047" max="2047" width="1.7109375" style="60" customWidth="1"/>
    <col min="2048" max="2049" width="26" style="60" customWidth="1"/>
    <col min="2050" max="2050" width="1.7109375" style="60" customWidth="1"/>
    <col min="2051" max="2053" width="18.7109375" style="60" customWidth="1"/>
    <col min="2054" max="2054" width="1.7109375" style="60" customWidth="1"/>
    <col min="2055" max="2055" width="25.42578125" style="60" customWidth="1"/>
    <col min="2056" max="2056" width="20.7109375" style="60" customWidth="1"/>
    <col min="2057" max="2057" width="1.7109375" style="60" customWidth="1"/>
    <col min="2058" max="2059" width="25.42578125" style="60" customWidth="1"/>
    <col min="2060" max="2060" width="20.7109375" style="60" customWidth="1"/>
    <col min="2061" max="2061" width="1.7109375" style="60" customWidth="1"/>
    <col min="2062" max="2062" width="41.5703125" style="60" customWidth="1"/>
    <col min="2063" max="2063" width="11.5703125" style="60" customWidth="1"/>
    <col min="2064" max="2064" width="23" style="60" customWidth="1"/>
    <col min="2065" max="2068" width="18.7109375" style="60" customWidth="1"/>
    <col min="2069" max="2069" width="1.7109375" style="60" customWidth="1"/>
    <col min="2070" max="2295" width="9.140625" style="60"/>
    <col min="2296" max="2296" width="40" style="60" customWidth="1"/>
    <col min="2297" max="2297" width="11.5703125" style="60" customWidth="1"/>
    <col min="2298" max="2298" width="24" style="60" customWidth="1"/>
    <col min="2299" max="2302" width="15.85546875" style="60" customWidth="1"/>
    <col min="2303" max="2303" width="1.7109375" style="60" customWidth="1"/>
    <col min="2304" max="2305" width="26" style="60" customWidth="1"/>
    <col min="2306" max="2306" width="1.7109375" style="60" customWidth="1"/>
    <col min="2307" max="2309" width="18.7109375" style="60" customWidth="1"/>
    <col min="2310" max="2310" width="1.7109375" style="60" customWidth="1"/>
    <col min="2311" max="2311" width="25.42578125" style="60" customWidth="1"/>
    <col min="2312" max="2312" width="20.7109375" style="60" customWidth="1"/>
    <col min="2313" max="2313" width="1.7109375" style="60" customWidth="1"/>
    <col min="2314" max="2315" width="25.42578125" style="60" customWidth="1"/>
    <col min="2316" max="2316" width="20.7109375" style="60" customWidth="1"/>
    <col min="2317" max="2317" width="1.7109375" style="60" customWidth="1"/>
    <col min="2318" max="2318" width="41.5703125" style="60" customWidth="1"/>
    <col min="2319" max="2319" width="11.5703125" style="60" customWidth="1"/>
    <col min="2320" max="2320" width="23" style="60" customWidth="1"/>
    <col min="2321" max="2324" width="18.7109375" style="60" customWidth="1"/>
    <col min="2325" max="2325" width="1.7109375" style="60" customWidth="1"/>
    <col min="2326" max="2551" width="9.140625" style="60"/>
    <col min="2552" max="2552" width="40" style="60" customWidth="1"/>
    <col min="2553" max="2553" width="11.5703125" style="60" customWidth="1"/>
    <col min="2554" max="2554" width="24" style="60" customWidth="1"/>
    <col min="2555" max="2558" width="15.85546875" style="60" customWidth="1"/>
    <col min="2559" max="2559" width="1.7109375" style="60" customWidth="1"/>
    <col min="2560" max="2561" width="26" style="60" customWidth="1"/>
    <col min="2562" max="2562" width="1.7109375" style="60" customWidth="1"/>
    <col min="2563" max="2565" width="18.7109375" style="60" customWidth="1"/>
    <col min="2566" max="2566" width="1.7109375" style="60" customWidth="1"/>
    <col min="2567" max="2567" width="25.42578125" style="60" customWidth="1"/>
    <col min="2568" max="2568" width="20.7109375" style="60" customWidth="1"/>
    <col min="2569" max="2569" width="1.7109375" style="60" customWidth="1"/>
    <col min="2570" max="2571" width="25.42578125" style="60" customWidth="1"/>
    <col min="2572" max="2572" width="20.7109375" style="60" customWidth="1"/>
    <col min="2573" max="2573" width="1.7109375" style="60" customWidth="1"/>
    <col min="2574" max="2574" width="41.5703125" style="60" customWidth="1"/>
    <col min="2575" max="2575" width="11.5703125" style="60" customWidth="1"/>
    <col min="2576" max="2576" width="23" style="60" customWidth="1"/>
    <col min="2577" max="2580" width="18.7109375" style="60" customWidth="1"/>
    <col min="2581" max="2581" width="1.7109375" style="60" customWidth="1"/>
    <col min="2582" max="2807" width="9.140625" style="60"/>
    <col min="2808" max="2808" width="40" style="60" customWidth="1"/>
    <col min="2809" max="2809" width="11.5703125" style="60" customWidth="1"/>
    <col min="2810" max="2810" width="24" style="60" customWidth="1"/>
    <col min="2811" max="2814" width="15.85546875" style="60" customWidth="1"/>
    <col min="2815" max="2815" width="1.7109375" style="60" customWidth="1"/>
    <col min="2816" max="2817" width="26" style="60" customWidth="1"/>
    <col min="2818" max="2818" width="1.7109375" style="60" customWidth="1"/>
    <col min="2819" max="2821" width="18.7109375" style="60" customWidth="1"/>
    <col min="2822" max="2822" width="1.7109375" style="60" customWidth="1"/>
    <col min="2823" max="2823" width="25.42578125" style="60" customWidth="1"/>
    <col min="2824" max="2824" width="20.7109375" style="60" customWidth="1"/>
    <col min="2825" max="2825" width="1.7109375" style="60" customWidth="1"/>
    <col min="2826" max="2827" width="25.42578125" style="60" customWidth="1"/>
    <col min="2828" max="2828" width="20.7109375" style="60" customWidth="1"/>
    <col min="2829" max="2829" width="1.7109375" style="60" customWidth="1"/>
    <col min="2830" max="2830" width="41.5703125" style="60" customWidth="1"/>
    <col min="2831" max="2831" width="11.5703125" style="60" customWidth="1"/>
    <col min="2832" max="2832" width="23" style="60" customWidth="1"/>
    <col min="2833" max="2836" width="18.7109375" style="60" customWidth="1"/>
    <col min="2837" max="2837" width="1.7109375" style="60" customWidth="1"/>
    <col min="2838" max="3063" width="9.140625" style="60"/>
    <col min="3064" max="3064" width="40" style="60" customWidth="1"/>
    <col min="3065" max="3065" width="11.5703125" style="60" customWidth="1"/>
    <col min="3066" max="3066" width="24" style="60" customWidth="1"/>
    <col min="3067" max="3070" width="15.85546875" style="60" customWidth="1"/>
    <col min="3071" max="3071" width="1.7109375" style="60" customWidth="1"/>
    <col min="3072" max="3073" width="26" style="60" customWidth="1"/>
    <col min="3074" max="3074" width="1.7109375" style="60" customWidth="1"/>
    <col min="3075" max="3077" width="18.7109375" style="60" customWidth="1"/>
    <col min="3078" max="3078" width="1.7109375" style="60" customWidth="1"/>
    <col min="3079" max="3079" width="25.42578125" style="60" customWidth="1"/>
    <col min="3080" max="3080" width="20.7109375" style="60" customWidth="1"/>
    <col min="3081" max="3081" width="1.7109375" style="60" customWidth="1"/>
    <col min="3082" max="3083" width="25.42578125" style="60" customWidth="1"/>
    <col min="3084" max="3084" width="20.7109375" style="60" customWidth="1"/>
    <col min="3085" max="3085" width="1.7109375" style="60" customWidth="1"/>
    <col min="3086" max="3086" width="41.5703125" style="60" customWidth="1"/>
    <col min="3087" max="3087" width="11.5703125" style="60" customWidth="1"/>
    <col min="3088" max="3088" width="23" style="60" customWidth="1"/>
    <col min="3089" max="3092" width="18.7109375" style="60" customWidth="1"/>
    <col min="3093" max="3093" width="1.7109375" style="60" customWidth="1"/>
    <col min="3094" max="3319" width="9.140625" style="60"/>
    <col min="3320" max="3320" width="40" style="60" customWidth="1"/>
    <col min="3321" max="3321" width="11.5703125" style="60" customWidth="1"/>
    <col min="3322" max="3322" width="24" style="60" customWidth="1"/>
    <col min="3323" max="3326" width="15.85546875" style="60" customWidth="1"/>
    <col min="3327" max="3327" width="1.7109375" style="60" customWidth="1"/>
    <col min="3328" max="3329" width="26" style="60" customWidth="1"/>
    <col min="3330" max="3330" width="1.7109375" style="60" customWidth="1"/>
    <col min="3331" max="3333" width="18.7109375" style="60" customWidth="1"/>
    <col min="3334" max="3334" width="1.7109375" style="60" customWidth="1"/>
    <col min="3335" max="3335" width="25.42578125" style="60" customWidth="1"/>
    <col min="3336" max="3336" width="20.7109375" style="60" customWidth="1"/>
    <col min="3337" max="3337" width="1.7109375" style="60" customWidth="1"/>
    <col min="3338" max="3339" width="25.42578125" style="60" customWidth="1"/>
    <col min="3340" max="3340" width="20.7109375" style="60" customWidth="1"/>
    <col min="3341" max="3341" width="1.7109375" style="60" customWidth="1"/>
    <col min="3342" max="3342" width="41.5703125" style="60" customWidth="1"/>
    <col min="3343" max="3343" width="11.5703125" style="60" customWidth="1"/>
    <col min="3344" max="3344" width="23" style="60" customWidth="1"/>
    <col min="3345" max="3348" width="18.7109375" style="60" customWidth="1"/>
    <col min="3349" max="3349" width="1.7109375" style="60" customWidth="1"/>
    <col min="3350" max="3575" width="9.140625" style="60"/>
    <col min="3576" max="3576" width="40" style="60" customWidth="1"/>
    <col min="3577" max="3577" width="11.5703125" style="60" customWidth="1"/>
    <col min="3578" max="3578" width="24" style="60" customWidth="1"/>
    <col min="3579" max="3582" width="15.85546875" style="60" customWidth="1"/>
    <col min="3583" max="3583" width="1.7109375" style="60" customWidth="1"/>
    <col min="3584" max="3585" width="26" style="60" customWidth="1"/>
    <col min="3586" max="3586" width="1.7109375" style="60" customWidth="1"/>
    <col min="3587" max="3589" width="18.7109375" style="60" customWidth="1"/>
    <col min="3590" max="3590" width="1.7109375" style="60" customWidth="1"/>
    <col min="3591" max="3591" width="25.42578125" style="60" customWidth="1"/>
    <col min="3592" max="3592" width="20.7109375" style="60" customWidth="1"/>
    <col min="3593" max="3593" width="1.7109375" style="60" customWidth="1"/>
    <col min="3594" max="3595" width="25.42578125" style="60" customWidth="1"/>
    <col min="3596" max="3596" width="20.7109375" style="60" customWidth="1"/>
    <col min="3597" max="3597" width="1.7109375" style="60" customWidth="1"/>
    <col min="3598" max="3598" width="41.5703125" style="60" customWidth="1"/>
    <col min="3599" max="3599" width="11.5703125" style="60" customWidth="1"/>
    <col min="3600" max="3600" width="23" style="60" customWidth="1"/>
    <col min="3601" max="3604" width="18.7109375" style="60" customWidth="1"/>
    <col min="3605" max="3605" width="1.7109375" style="60" customWidth="1"/>
    <col min="3606" max="3831" width="9.140625" style="60"/>
    <col min="3832" max="3832" width="40" style="60" customWidth="1"/>
    <col min="3833" max="3833" width="11.5703125" style="60" customWidth="1"/>
    <col min="3834" max="3834" width="24" style="60" customWidth="1"/>
    <col min="3835" max="3838" width="15.85546875" style="60" customWidth="1"/>
    <col min="3839" max="3839" width="1.7109375" style="60" customWidth="1"/>
    <col min="3840" max="3841" width="26" style="60" customWidth="1"/>
    <col min="3842" max="3842" width="1.7109375" style="60" customWidth="1"/>
    <col min="3843" max="3845" width="18.7109375" style="60" customWidth="1"/>
    <col min="3846" max="3846" width="1.7109375" style="60" customWidth="1"/>
    <col min="3847" max="3847" width="25.42578125" style="60" customWidth="1"/>
    <col min="3848" max="3848" width="20.7109375" style="60" customWidth="1"/>
    <col min="3849" max="3849" width="1.7109375" style="60" customWidth="1"/>
    <col min="3850" max="3851" width="25.42578125" style="60" customWidth="1"/>
    <col min="3852" max="3852" width="20.7109375" style="60" customWidth="1"/>
    <col min="3853" max="3853" width="1.7109375" style="60" customWidth="1"/>
    <col min="3854" max="3854" width="41.5703125" style="60" customWidth="1"/>
    <col min="3855" max="3855" width="11.5703125" style="60" customWidth="1"/>
    <col min="3856" max="3856" width="23" style="60" customWidth="1"/>
    <col min="3857" max="3860" width="18.7109375" style="60" customWidth="1"/>
    <col min="3861" max="3861" width="1.7109375" style="60" customWidth="1"/>
    <col min="3862" max="4087" width="9.140625" style="60"/>
    <col min="4088" max="4088" width="40" style="60" customWidth="1"/>
    <col min="4089" max="4089" width="11.5703125" style="60" customWidth="1"/>
    <col min="4090" max="4090" width="24" style="60" customWidth="1"/>
    <col min="4091" max="4094" width="15.85546875" style="60" customWidth="1"/>
    <col min="4095" max="4095" width="1.7109375" style="60" customWidth="1"/>
    <col min="4096" max="4097" width="26" style="60" customWidth="1"/>
    <col min="4098" max="4098" width="1.7109375" style="60" customWidth="1"/>
    <col min="4099" max="4101" width="18.7109375" style="60" customWidth="1"/>
    <col min="4102" max="4102" width="1.7109375" style="60" customWidth="1"/>
    <col min="4103" max="4103" width="25.42578125" style="60" customWidth="1"/>
    <col min="4104" max="4104" width="20.7109375" style="60" customWidth="1"/>
    <col min="4105" max="4105" width="1.7109375" style="60" customWidth="1"/>
    <col min="4106" max="4107" width="25.42578125" style="60" customWidth="1"/>
    <col min="4108" max="4108" width="20.7109375" style="60" customWidth="1"/>
    <col min="4109" max="4109" width="1.7109375" style="60" customWidth="1"/>
    <col min="4110" max="4110" width="41.5703125" style="60" customWidth="1"/>
    <col min="4111" max="4111" width="11.5703125" style="60" customWidth="1"/>
    <col min="4112" max="4112" width="23" style="60" customWidth="1"/>
    <col min="4113" max="4116" width="18.7109375" style="60" customWidth="1"/>
    <col min="4117" max="4117" width="1.7109375" style="60" customWidth="1"/>
    <col min="4118" max="4343" width="9.140625" style="60"/>
    <col min="4344" max="4344" width="40" style="60" customWidth="1"/>
    <col min="4345" max="4345" width="11.5703125" style="60" customWidth="1"/>
    <col min="4346" max="4346" width="24" style="60" customWidth="1"/>
    <col min="4347" max="4350" width="15.85546875" style="60" customWidth="1"/>
    <col min="4351" max="4351" width="1.7109375" style="60" customWidth="1"/>
    <col min="4352" max="4353" width="26" style="60" customWidth="1"/>
    <col min="4354" max="4354" width="1.7109375" style="60" customWidth="1"/>
    <col min="4355" max="4357" width="18.7109375" style="60" customWidth="1"/>
    <col min="4358" max="4358" width="1.7109375" style="60" customWidth="1"/>
    <col min="4359" max="4359" width="25.42578125" style="60" customWidth="1"/>
    <col min="4360" max="4360" width="20.7109375" style="60" customWidth="1"/>
    <col min="4361" max="4361" width="1.7109375" style="60" customWidth="1"/>
    <col min="4362" max="4363" width="25.42578125" style="60" customWidth="1"/>
    <col min="4364" max="4364" width="20.7109375" style="60" customWidth="1"/>
    <col min="4365" max="4365" width="1.7109375" style="60" customWidth="1"/>
    <col min="4366" max="4366" width="41.5703125" style="60" customWidth="1"/>
    <col min="4367" max="4367" width="11.5703125" style="60" customWidth="1"/>
    <col min="4368" max="4368" width="23" style="60" customWidth="1"/>
    <col min="4369" max="4372" width="18.7109375" style="60" customWidth="1"/>
    <col min="4373" max="4373" width="1.7109375" style="60" customWidth="1"/>
    <col min="4374" max="4599" width="9.140625" style="60"/>
    <col min="4600" max="4600" width="40" style="60" customWidth="1"/>
    <col min="4601" max="4601" width="11.5703125" style="60" customWidth="1"/>
    <col min="4602" max="4602" width="24" style="60" customWidth="1"/>
    <col min="4603" max="4606" width="15.85546875" style="60" customWidth="1"/>
    <col min="4607" max="4607" width="1.7109375" style="60" customWidth="1"/>
    <col min="4608" max="4609" width="26" style="60" customWidth="1"/>
    <col min="4610" max="4610" width="1.7109375" style="60" customWidth="1"/>
    <col min="4611" max="4613" width="18.7109375" style="60" customWidth="1"/>
    <col min="4614" max="4614" width="1.7109375" style="60" customWidth="1"/>
    <col min="4615" max="4615" width="25.42578125" style="60" customWidth="1"/>
    <col min="4616" max="4616" width="20.7109375" style="60" customWidth="1"/>
    <col min="4617" max="4617" width="1.7109375" style="60" customWidth="1"/>
    <col min="4618" max="4619" width="25.42578125" style="60" customWidth="1"/>
    <col min="4620" max="4620" width="20.7109375" style="60" customWidth="1"/>
    <col min="4621" max="4621" width="1.7109375" style="60" customWidth="1"/>
    <col min="4622" max="4622" width="41.5703125" style="60" customWidth="1"/>
    <col min="4623" max="4623" width="11.5703125" style="60" customWidth="1"/>
    <col min="4624" max="4624" width="23" style="60" customWidth="1"/>
    <col min="4625" max="4628" width="18.7109375" style="60" customWidth="1"/>
    <col min="4629" max="4629" width="1.7109375" style="60" customWidth="1"/>
    <col min="4630" max="4855" width="9.140625" style="60"/>
    <col min="4856" max="4856" width="40" style="60" customWidth="1"/>
    <col min="4857" max="4857" width="11.5703125" style="60" customWidth="1"/>
    <col min="4858" max="4858" width="24" style="60" customWidth="1"/>
    <col min="4859" max="4862" width="15.85546875" style="60" customWidth="1"/>
    <col min="4863" max="4863" width="1.7109375" style="60" customWidth="1"/>
    <col min="4864" max="4865" width="26" style="60" customWidth="1"/>
    <col min="4866" max="4866" width="1.7109375" style="60" customWidth="1"/>
    <col min="4867" max="4869" width="18.7109375" style="60" customWidth="1"/>
    <col min="4870" max="4870" width="1.7109375" style="60" customWidth="1"/>
    <col min="4871" max="4871" width="25.42578125" style="60" customWidth="1"/>
    <col min="4872" max="4872" width="20.7109375" style="60" customWidth="1"/>
    <col min="4873" max="4873" width="1.7109375" style="60" customWidth="1"/>
    <col min="4874" max="4875" width="25.42578125" style="60" customWidth="1"/>
    <col min="4876" max="4876" width="20.7109375" style="60" customWidth="1"/>
    <col min="4877" max="4877" width="1.7109375" style="60" customWidth="1"/>
    <col min="4878" max="4878" width="41.5703125" style="60" customWidth="1"/>
    <col min="4879" max="4879" width="11.5703125" style="60" customWidth="1"/>
    <col min="4880" max="4880" width="23" style="60" customWidth="1"/>
    <col min="4881" max="4884" width="18.7109375" style="60" customWidth="1"/>
    <col min="4885" max="4885" width="1.7109375" style="60" customWidth="1"/>
    <col min="4886" max="5111" width="9.140625" style="60"/>
    <col min="5112" max="5112" width="40" style="60" customWidth="1"/>
    <col min="5113" max="5113" width="11.5703125" style="60" customWidth="1"/>
    <col min="5114" max="5114" width="24" style="60" customWidth="1"/>
    <col min="5115" max="5118" width="15.85546875" style="60" customWidth="1"/>
    <col min="5119" max="5119" width="1.7109375" style="60" customWidth="1"/>
    <col min="5120" max="5121" width="26" style="60" customWidth="1"/>
    <col min="5122" max="5122" width="1.7109375" style="60" customWidth="1"/>
    <col min="5123" max="5125" width="18.7109375" style="60" customWidth="1"/>
    <col min="5126" max="5126" width="1.7109375" style="60" customWidth="1"/>
    <col min="5127" max="5127" width="25.42578125" style="60" customWidth="1"/>
    <col min="5128" max="5128" width="20.7109375" style="60" customWidth="1"/>
    <col min="5129" max="5129" width="1.7109375" style="60" customWidth="1"/>
    <col min="5130" max="5131" width="25.42578125" style="60" customWidth="1"/>
    <col min="5132" max="5132" width="20.7109375" style="60" customWidth="1"/>
    <col min="5133" max="5133" width="1.7109375" style="60" customWidth="1"/>
    <col min="5134" max="5134" width="41.5703125" style="60" customWidth="1"/>
    <col min="5135" max="5135" width="11.5703125" style="60" customWidth="1"/>
    <col min="5136" max="5136" width="23" style="60" customWidth="1"/>
    <col min="5137" max="5140" width="18.7109375" style="60" customWidth="1"/>
    <col min="5141" max="5141" width="1.7109375" style="60" customWidth="1"/>
    <col min="5142" max="5367" width="9.140625" style="60"/>
    <col min="5368" max="5368" width="40" style="60" customWidth="1"/>
    <col min="5369" max="5369" width="11.5703125" style="60" customWidth="1"/>
    <col min="5370" max="5370" width="24" style="60" customWidth="1"/>
    <col min="5371" max="5374" width="15.85546875" style="60" customWidth="1"/>
    <col min="5375" max="5375" width="1.7109375" style="60" customWidth="1"/>
    <col min="5376" max="5377" width="26" style="60" customWidth="1"/>
    <col min="5378" max="5378" width="1.7109375" style="60" customWidth="1"/>
    <col min="5379" max="5381" width="18.7109375" style="60" customWidth="1"/>
    <col min="5382" max="5382" width="1.7109375" style="60" customWidth="1"/>
    <col min="5383" max="5383" width="25.42578125" style="60" customWidth="1"/>
    <col min="5384" max="5384" width="20.7109375" style="60" customWidth="1"/>
    <col min="5385" max="5385" width="1.7109375" style="60" customWidth="1"/>
    <col min="5386" max="5387" width="25.42578125" style="60" customWidth="1"/>
    <col min="5388" max="5388" width="20.7109375" style="60" customWidth="1"/>
    <col min="5389" max="5389" width="1.7109375" style="60" customWidth="1"/>
    <col min="5390" max="5390" width="41.5703125" style="60" customWidth="1"/>
    <col min="5391" max="5391" width="11.5703125" style="60" customWidth="1"/>
    <col min="5392" max="5392" width="23" style="60" customWidth="1"/>
    <col min="5393" max="5396" width="18.7109375" style="60" customWidth="1"/>
    <col min="5397" max="5397" width="1.7109375" style="60" customWidth="1"/>
    <col min="5398" max="5623" width="9.140625" style="60"/>
    <col min="5624" max="5624" width="40" style="60" customWidth="1"/>
    <col min="5625" max="5625" width="11.5703125" style="60" customWidth="1"/>
    <col min="5626" max="5626" width="24" style="60" customWidth="1"/>
    <col min="5627" max="5630" width="15.85546875" style="60" customWidth="1"/>
    <col min="5631" max="5631" width="1.7109375" style="60" customWidth="1"/>
    <col min="5632" max="5633" width="26" style="60" customWidth="1"/>
    <col min="5634" max="5634" width="1.7109375" style="60" customWidth="1"/>
    <col min="5635" max="5637" width="18.7109375" style="60" customWidth="1"/>
    <col min="5638" max="5638" width="1.7109375" style="60" customWidth="1"/>
    <col min="5639" max="5639" width="25.42578125" style="60" customWidth="1"/>
    <col min="5640" max="5640" width="20.7109375" style="60" customWidth="1"/>
    <col min="5641" max="5641" width="1.7109375" style="60" customWidth="1"/>
    <col min="5642" max="5643" width="25.42578125" style="60" customWidth="1"/>
    <col min="5644" max="5644" width="20.7109375" style="60" customWidth="1"/>
    <col min="5645" max="5645" width="1.7109375" style="60" customWidth="1"/>
    <col min="5646" max="5646" width="41.5703125" style="60" customWidth="1"/>
    <col min="5647" max="5647" width="11.5703125" style="60" customWidth="1"/>
    <col min="5648" max="5648" width="23" style="60" customWidth="1"/>
    <col min="5649" max="5652" width="18.7109375" style="60" customWidth="1"/>
    <col min="5653" max="5653" width="1.7109375" style="60" customWidth="1"/>
    <col min="5654" max="5879" width="9.140625" style="60"/>
    <col min="5880" max="5880" width="40" style="60" customWidth="1"/>
    <col min="5881" max="5881" width="11.5703125" style="60" customWidth="1"/>
    <col min="5882" max="5882" width="24" style="60" customWidth="1"/>
    <col min="5883" max="5886" width="15.85546875" style="60" customWidth="1"/>
    <col min="5887" max="5887" width="1.7109375" style="60" customWidth="1"/>
    <col min="5888" max="5889" width="26" style="60" customWidth="1"/>
    <col min="5890" max="5890" width="1.7109375" style="60" customWidth="1"/>
    <col min="5891" max="5893" width="18.7109375" style="60" customWidth="1"/>
    <col min="5894" max="5894" width="1.7109375" style="60" customWidth="1"/>
    <col min="5895" max="5895" width="25.42578125" style="60" customWidth="1"/>
    <col min="5896" max="5896" width="20.7109375" style="60" customWidth="1"/>
    <col min="5897" max="5897" width="1.7109375" style="60" customWidth="1"/>
    <col min="5898" max="5899" width="25.42578125" style="60" customWidth="1"/>
    <col min="5900" max="5900" width="20.7109375" style="60" customWidth="1"/>
    <col min="5901" max="5901" width="1.7109375" style="60" customWidth="1"/>
    <col min="5902" max="5902" width="41.5703125" style="60" customWidth="1"/>
    <col min="5903" max="5903" width="11.5703125" style="60" customWidth="1"/>
    <col min="5904" max="5904" width="23" style="60" customWidth="1"/>
    <col min="5905" max="5908" width="18.7109375" style="60" customWidth="1"/>
    <col min="5909" max="5909" width="1.7109375" style="60" customWidth="1"/>
    <col min="5910" max="6135" width="9.140625" style="60"/>
    <col min="6136" max="6136" width="40" style="60" customWidth="1"/>
    <col min="6137" max="6137" width="11.5703125" style="60" customWidth="1"/>
    <col min="6138" max="6138" width="24" style="60" customWidth="1"/>
    <col min="6139" max="6142" width="15.85546875" style="60" customWidth="1"/>
    <col min="6143" max="6143" width="1.7109375" style="60" customWidth="1"/>
    <col min="6144" max="6145" width="26" style="60" customWidth="1"/>
    <col min="6146" max="6146" width="1.7109375" style="60" customWidth="1"/>
    <col min="6147" max="6149" width="18.7109375" style="60" customWidth="1"/>
    <col min="6150" max="6150" width="1.7109375" style="60" customWidth="1"/>
    <col min="6151" max="6151" width="25.42578125" style="60" customWidth="1"/>
    <col min="6152" max="6152" width="20.7109375" style="60" customWidth="1"/>
    <col min="6153" max="6153" width="1.7109375" style="60" customWidth="1"/>
    <col min="6154" max="6155" width="25.42578125" style="60" customWidth="1"/>
    <col min="6156" max="6156" width="20.7109375" style="60" customWidth="1"/>
    <col min="6157" max="6157" width="1.7109375" style="60" customWidth="1"/>
    <col min="6158" max="6158" width="41.5703125" style="60" customWidth="1"/>
    <col min="6159" max="6159" width="11.5703125" style="60" customWidth="1"/>
    <col min="6160" max="6160" width="23" style="60" customWidth="1"/>
    <col min="6161" max="6164" width="18.7109375" style="60" customWidth="1"/>
    <col min="6165" max="6165" width="1.7109375" style="60" customWidth="1"/>
    <col min="6166" max="6391" width="9.140625" style="60"/>
    <col min="6392" max="6392" width="40" style="60" customWidth="1"/>
    <col min="6393" max="6393" width="11.5703125" style="60" customWidth="1"/>
    <col min="6394" max="6394" width="24" style="60" customWidth="1"/>
    <col min="6395" max="6398" width="15.85546875" style="60" customWidth="1"/>
    <col min="6399" max="6399" width="1.7109375" style="60" customWidth="1"/>
    <col min="6400" max="6401" width="26" style="60" customWidth="1"/>
    <col min="6402" max="6402" width="1.7109375" style="60" customWidth="1"/>
    <col min="6403" max="6405" width="18.7109375" style="60" customWidth="1"/>
    <col min="6406" max="6406" width="1.7109375" style="60" customWidth="1"/>
    <col min="6407" max="6407" width="25.42578125" style="60" customWidth="1"/>
    <col min="6408" max="6408" width="20.7109375" style="60" customWidth="1"/>
    <col min="6409" max="6409" width="1.7109375" style="60" customWidth="1"/>
    <col min="6410" max="6411" width="25.42578125" style="60" customWidth="1"/>
    <col min="6412" max="6412" width="20.7109375" style="60" customWidth="1"/>
    <col min="6413" max="6413" width="1.7109375" style="60" customWidth="1"/>
    <col min="6414" max="6414" width="41.5703125" style="60" customWidth="1"/>
    <col min="6415" max="6415" width="11.5703125" style="60" customWidth="1"/>
    <col min="6416" max="6416" width="23" style="60" customWidth="1"/>
    <col min="6417" max="6420" width="18.7109375" style="60" customWidth="1"/>
    <col min="6421" max="6421" width="1.7109375" style="60" customWidth="1"/>
    <col min="6422" max="6647" width="9.140625" style="60"/>
    <col min="6648" max="6648" width="40" style="60" customWidth="1"/>
    <col min="6649" max="6649" width="11.5703125" style="60" customWidth="1"/>
    <col min="6650" max="6650" width="24" style="60" customWidth="1"/>
    <col min="6651" max="6654" width="15.85546875" style="60" customWidth="1"/>
    <col min="6655" max="6655" width="1.7109375" style="60" customWidth="1"/>
    <col min="6656" max="6657" width="26" style="60" customWidth="1"/>
    <col min="6658" max="6658" width="1.7109375" style="60" customWidth="1"/>
    <col min="6659" max="6661" width="18.7109375" style="60" customWidth="1"/>
    <col min="6662" max="6662" width="1.7109375" style="60" customWidth="1"/>
    <col min="6663" max="6663" width="25.42578125" style="60" customWidth="1"/>
    <col min="6664" max="6664" width="20.7109375" style="60" customWidth="1"/>
    <col min="6665" max="6665" width="1.7109375" style="60" customWidth="1"/>
    <col min="6666" max="6667" width="25.42578125" style="60" customWidth="1"/>
    <col min="6668" max="6668" width="20.7109375" style="60" customWidth="1"/>
    <col min="6669" max="6669" width="1.7109375" style="60" customWidth="1"/>
    <col min="6670" max="6670" width="41.5703125" style="60" customWidth="1"/>
    <col min="6671" max="6671" width="11.5703125" style="60" customWidth="1"/>
    <col min="6672" max="6672" width="23" style="60" customWidth="1"/>
    <col min="6673" max="6676" width="18.7109375" style="60" customWidth="1"/>
    <col min="6677" max="6677" width="1.7109375" style="60" customWidth="1"/>
    <col min="6678" max="6903" width="9.140625" style="60"/>
    <col min="6904" max="6904" width="40" style="60" customWidth="1"/>
    <col min="6905" max="6905" width="11.5703125" style="60" customWidth="1"/>
    <col min="6906" max="6906" width="24" style="60" customWidth="1"/>
    <col min="6907" max="6910" width="15.85546875" style="60" customWidth="1"/>
    <col min="6911" max="6911" width="1.7109375" style="60" customWidth="1"/>
    <col min="6912" max="6913" width="26" style="60" customWidth="1"/>
    <col min="6914" max="6914" width="1.7109375" style="60" customWidth="1"/>
    <col min="6915" max="6917" width="18.7109375" style="60" customWidth="1"/>
    <col min="6918" max="6918" width="1.7109375" style="60" customWidth="1"/>
    <col min="6919" max="6919" width="25.42578125" style="60" customWidth="1"/>
    <col min="6920" max="6920" width="20.7109375" style="60" customWidth="1"/>
    <col min="6921" max="6921" width="1.7109375" style="60" customWidth="1"/>
    <col min="6922" max="6923" width="25.42578125" style="60" customWidth="1"/>
    <col min="6924" max="6924" width="20.7109375" style="60" customWidth="1"/>
    <col min="6925" max="6925" width="1.7109375" style="60" customWidth="1"/>
    <col min="6926" max="6926" width="41.5703125" style="60" customWidth="1"/>
    <col min="6927" max="6927" width="11.5703125" style="60" customWidth="1"/>
    <col min="6928" max="6928" width="23" style="60" customWidth="1"/>
    <col min="6929" max="6932" width="18.7109375" style="60" customWidth="1"/>
    <col min="6933" max="6933" width="1.7109375" style="60" customWidth="1"/>
    <col min="6934" max="7159" width="9.140625" style="60"/>
    <col min="7160" max="7160" width="40" style="60" customWidth="1"/>
    <col min="7161" max="7161" width="11.5703125" style="60" customWidth="1"/>
    <col min="7162" max="7162" width="24" style="60" customWidth="1"/>
    <col min="7163" max="7166" width="15.85546875" style="60" customWidth="1"/>
    <col min="7167" max="7167" width="1.7109375" style="60" customWidth="1"/>
    <col min="7168" max="7169" width="26" style="60" customWidth="1"/>
    <col min="7170" max="7170" width="1.7109375" style="60" customWidth="1"/>
    <col min="7171" max="7173" width="18.7109375" style="60" customWidth="1"/>
    <col min="7174" max="7174" width="1.7109375" style="60" customWidth="1"/>
    <col min="7175" max="7175" width="25.42578125" style="60" customWidth="1"/>
    <col min="7176" max="7176" width="20.7109375" style="60" customWidth="1"/>
    <col min="7177" max="7177" width="1.7109375" style="60" customWidth="1"/>
    <col min="7178" max="7179" width="25.42578125" style="60" customWidth="1"/>
    <col min="7180" max="7180" width="20.7109375" style="60" customWidth="1"/>
    <col min="7181" max="7181" width="1.7109375" style="60" customWidth="1"/>
    <col min="7182" max="7182" width="41.5703125" style="60" customWidth="1"/>
    <col min="7183" max="7183" width="11.5703125" style="60" customWidth="1"/>
    <col min="7184" max="7184" width="23" style="60" customWidth="1"/>
    <col min="7185" max="7188" width="18.7109375" style="60" customWidth="1"/>
    <col min="7189" max="7189" width="1.7109375" style="60" customWidth="1"/>
    <col min="7190" max="7415" width="9.140625" style="60"/>
    <col min="7416" max="7416" width="40" style="60" customWidth="1"/>
    <col min="7417" max="7417" width="11.5703125" style="60" customWidth="1"/>
    <col min="7418" max="7418" width="24" style="60" customWidth="1"/>
    <col min="7419" max="7422" width="15.85546875" style="60" customWidth="1"/>
    <col min="7423" max="7423" width="1.7109375" style="60" customWidth="1"/>
    <col min="7424" max="7425" width="26" style="60" customWidth="1"/>
    <col min="7426" max="7426" width="1.7109375" style="60" customWidth="1"/>
    <col min="7427" max="7429" width="18.7109375" style="60" customWidth="1"/>
    <col min="7430" max="7430" width="1.7109375" style="60" customWidth="1"/>
    <col min="7431" max="7431" width="25.42578125" style="60" customWidth="1"/>
    <col min="7432" max="7432" width="20.7109375" style="60" customWidth="1"/>
    <col min="7433" max="7433" width="1.7109375" style="60" customWidth="1"/>
    <col min="7434" max="7435" width="25.42578125" style="60" customWidth="1"/>
    <col min="7436" max="7436" width="20.7109375" style="60" customWidth="1"/>
    <col min="7437" max="7437" width="1.7109375" style="60" customWidth="1"/>
    <col min="7438" max="7438" width="41.5703125" style="60" customWidth="1"/>
    <col min="7439" max="7439" width="11.5703125" style="60" customWidth="1"/>
    <col min="7440" max="7440" width="23" style="60" customWidth="1"/>
    <col min="7441" max="7444" width="18.7109375" style="60" customWidth="1"/>
    <col min="7445" max="7445" width="1.7109375" style="60" customWidth="1"/>
    <col min="7446" max="7671" width="9.140625" style="60"/>
    <col min="7672" max="7672" width="40" style="60" customWidth="1"/>
    <col min="7673" max="7673" width="11.5703125" style="60" customWidth="1"/>
    <col min="7674" max="7674" width="24" style="60" customWidth="1"/>
    <col min="7675" max="7678" width="15.85546875" style="60" customWidth="1"/>
    <col min="7679" max="7679" width="1.7109375" style="60" customWidth="1"/>
    <col min="7680" max="7681" width="26" style="60" customWidth="1"/>
    <col min="7682" max="7682" width="1.7109375" style="60" customWidth="1"/>
    <col min="7683" max="7685" width="18.7109375" style="60" customWidth="1"/>
    <col min="7686" max="7686" width="1.7109375" style="60" customWidth="1"/>
    <col min="7687" max="7687" width="25.42578125" style="60" customWidth="1"/>
    <col min="7688" max="7688" width="20.7109375" style="60" customWidth="1"/>
    <col min="7689" max="7689" width="1.7109375" style="60" customWidth="1"/>
    <col min="7690" max="7691" width="25.42578125" style="60" customWidth="1"/>
    <col min="7692" max="7692" width="20.7109375" style="60" customWidth="1"/>
    <col min="7693" max="7693" width="1.7109375" style="60" customWidth="1"/>
    <col min="7694" max="7694" width="41.5703125" style="60" customWidth="1"/>
    <col min="7695" max="7695" width="11.5703125" style="60" customWidth="1"/>
    <col min="7696" max="7696" width="23" style="60" customWidth="1"/>
    <col min="7697" max="7700" width="18.7109375" style="60" customWidth="1"/>
    <col min="7701" max="7701" width="1.7109375" style="60" customWidth="1"/>
    <col min="7702" max="7927" width="9.140625" style="60"/>
    <col min="7928" max="7928" width="40" style="60" customWidth="1"/>
    <col min="7929" max="7929" width="11.5703125" style="60" customWidth="1"/>
    <col min="7930" max="7930" width="24" style="60" customWidth="1"/>
    <col min="7931" max="7934" width="15.85546875" style="60" customWidth="1"/>
    <col min="7935" max="7935" width="1.7109375" style="60" customWidth="1"/>
    <col min="7936" max="7937" width="26" style="60" customWidth="1"/>
    <col min="7938" max="7938" width="1.7109375" style="60" customWidth="1"/>
    <col min="7939" max="7941" width="18.7109375" style="60" customWidth="1"/>
    <col min="7942" max="7942" width="1.7109375" style="60" customWidth="1"/>
    <col min="7943" max="7943" width="25.42578125" style="60" customWidth="1"/>
    <col min="7944" max="7944" width="20.7109375" style="60" customWidth="1"/>
    <col min="7945" max="7945" width="1.7109375" style="60" customWidth="1"/>
    <col min="7946" max="7947" width="25.42578125" style="60" customWidth="1"/>
    <col min="7948" max="7948" width="20.7109375" style="60" customWidth="1"/>
    <col min="7949" max="7949" width="1.7109375" style="60" customWidth="1"/>
    <col min="7950" max="7950" width="41.5703125" style="60" customWidth="1"/>
    <col min="7951" max="7951" width="11.5703125" style="60" customWidth="1"/>
    <col min="7952" max="7952" width="23" style="60" customWidth="1"/>
    <col min="7953" max="7956" width="18.7109375" style="60" customWidth="1"/>
    <col min="7957" max="7957" width="1.7109375" style="60" customWidth="1"/>
    <col min="7958" max="8183" width="9.140625" style="60"/>
    <col min="8184" max="8184" width="40" style="60" customWidth="1"/>
    <col min="8185" max="8185" width="11.5703125" style="60" customWidth="1"/>
    <col min="8186" max="8186" width="24" style="60" customWidth="1"/>
    <col min="8187" max="8190" width="15.85546875" style="60" customWidth="1"/>
    <col min="8191" max="8191" width="1.7109375" style="60" customWidth="1"/>
    <col min="8192" max="8193" width="26" style="60" customWidth="1"/>
    <col min="8194" max="8194" width="1.7109375" style="60" customWidth="1"/>
    <col min="8195" max="8197" width="18.7109375" style="60" customWidth="1"/>
    <col min="8198" max="8198" width="1.7109375" style="60" customWidth="1"/>
    <col min="8199" max="8199" width="25.42578125" style="60" customWidth="1"/>
    <col min="8200" max="8200" width="20.7109375" style="60" customWidth="1"/>
    <col min="8201" max="8201" width="1.7109375" style="60" customWidth="1"/>
    <col min="8202" max="8203" width="25.42578125" style="60" customWidth="1"/>
    <col min="8204" max="8204" width="20.7109375" style="60" customWidth="1"/>
    <col min="8205" max="8205" width="1.7109375" style="60" customWidth="1"/>
    <col min="8206" max="8206" width="41.5703125" style="60" customWidth="1"/>
    <col min="8207" max="8207" width="11.5703125" style="60" customWidth="1"/>
    <col min="8208" max="8208" width="23" style="60" customWidth="1"/>
    <col min="8209" max="8212" width="18.7109375" style="60" customWidth="1"/>
    <col min="8213" max="8213" width="1.7109375" style="60" customWidth="1"/>
    <col min="8214" max="8439" width="9.140625" style="60"/>
    <col min="8440" max="8440" width="40" style="60" customWidth="1"/>
    <col min="8441" max="8441" width="11.5703125" style="60" customWidth="1"/>
    <col min="8442" max="8442" width="24" style="60" customWidth="1"/>
    <col min="8443" max="8446" width="15.85546875" style="60" customWidth="1"/>
    <col min="8447" max="8447" width="1.7109375" style="60" customWidth="1"/>
    <col min="8448" max="8449" width="26" style="60" customWidth="1"/>
    <col min="8450" max="8450" width="1.7109375" style="60" customWidth="1"/>
    <col min="8451" max="8453" width="18.7109375" style="60" customWidth="1"/>
    <col min="8454" max="8454" width="1.7109375" style="60" customWidth="1"/>
    <col min="8455" max="8455" width="25.42578125" style="60" customWidth="1"/>
    <col min="8456" max="8456" width="20.7109375" style="60" customWidth="1"/>
    <col min="8457" max="8457" width="1.7109375" style="60" customWidth="1"/>
    <col min="8458" max="8459" width="25.42578125" style="60" customWidth="1"/>
    <col min="8460" max="8460" width="20.7109375" style="60" customWidth="1"/>
    <col min="8461" max="8461" width="1.7109375" style="60" customWidth="1"/>
    <col min="8462" max="8462" width="41.5703125" style="60" customWidth="1"/>
    <col min="8463" max="8463" width="11.5703125" style="60" customWidth="1"/>
    <col min="8464" max="8464" width="23" style="60" customWidth="1"/>
    <col min="8465" max="8468" width="18.7109375" style="60" customWidth="1"/>
    <col min="8469" max="8469" width="1.7109375" style="60" customWidth="1"/>
    <col min="8470" max="8695" width="9.140625" style="60"/>
    <col min="8696" max="8696" width="40" style="60" customWidth="1"/>
    <col min="8697" max="8697" width="11.5703125" style="60" customWidth="1"/>
    <col min="8698" max="8698" width="24" style="60" customWidth="1"/>
    <col min="8699" max="8702" width="15.85546875" style="60" customWidth="1"/>
    <col min="8703" max="8703" width="1.7109375" style="60" customWidth="1"/>
    <col min="8704" max="8705" width="26" style="60" customWidth="1"/>
    <col min="8706" max="8706" width="1.7109375" style="60" customWidth="1"/>
    <col min="8707" max="8709" width="18.7109375" style="60" customWidth="1"/>
    <col min="8710" max="8710" width="1.7109375" style="60" customWidth="1"/>
    <col min="8711" max="8711" width="25.42578125" style="60" customWidth="1"/>
    <col min="8712" max="8712" width="20.7109375" style="60" customWidth="1"/>
    <col min="8713" max="8713" width="1.7109375" style="60" customWidth="1"/>
    <col min="8714" max="8715" width="25.42578125" style="60" customWidth="1"/>
    <col min="8716" max="8716" width="20.7109375" style="60" customWidth="1"/>
    <col min="8717" max="8717" width="1.7109375" style="60" customWidth="1"/>
    <col min="8718" max="8718" width="41.5703125" style="60" customWidth="1"/>
    <col min="8719" max="8719" width="11.5703125" style="60" customWidth="1"/>
    <col min="8720" max="8720" width="23" style="60" customWidth="1"/>
    <col min="8721" max="8724" width="18.7109375" style="60" customWidth="1"/>
    <col min="8725" max="8725" width="1.7109375" style="60" customWidth="1"/>
    <col min="8726" max="8951" width="9.140625" style="60"/>
    <col min="8952" max="8952" width="40" style="60" customWidth="1"/>
    <col min="8953" max="8953" width="11.5703125" style="60" customWidth="1"/>
    <col min="8954" max="8954" width="24" style="60" customWidth="1"/>
    <col min="8955" max="8958" width="15.85546875" style="60" customWidth="1"/>
    <col min="8959" max="8959" width="1.7109375" style="60" customWidth="1"/>
    <col min="8960" max="8961" width="26" style="60" customWidth="1"/>
    <col min="8962" max="8962" width="1.7109375" style="60" customWidth="1"/>
    <col min="8963" max="8965" width="18.7109375" style="60" customWidth="1"/>
    <col min="8966" max="8966" width="1.7109375" style="60" customWidth="1"/>
    <col min="8967" max="8967" width="25.42578125" style="60" customWidth="1"/>
    <col min="8968" max="8968" width="20.7109375" style="60" customWidth="1"/>
    <col min="8969" max="8969" width="1.7109375" style="60" customWidth="1"/>
    <col min="8970" max="8971" width="25.42578125" style="60" customWidth="1"/>
    <col min="8972" max="8972" width="20.7109375" style="60" customWidth="1"/>
    <col min="8973" max="8973" width="1.7109375" style="60" customWidth="1"/>
    <col min="8974" max="8974" width="41.5703125" style="60" customWidth="1"/>
    <col min="8975" max="8975" width="11.5703125" style="60" customWidth="1"/>
    <col min="8976" max="8976" width="23" style="60" customWidth="1"/>
    <col min="8977" max="8980" width="18.7109375" style="60" customWidth="1"/>
    <col min="8981" max="8981" width="1.7109375" style="60" customWidth="1"/>
    <col min="8982" max="9207" width="9.140625" style="60"/>
    <col min="9208" max="9208" width="40" style="60" customWidth="1"/>
    <col min="9209" max="9209" width="11.5703125" style="60" customWidth="1"/>
    <col min="9210" max="9210" width="24" style="60" customWidth="1"/>
    <col min="9211" max="9214" width="15.85546875" style="60" customWidth="1"/>
    <col min="9215" max="9215" width="1.7109375" style="60" customWidth="1"/>
    <col min="9216" max="9217" width="26" style="60" customWidth="1"/>
    <col min="9218" max="9218" width="1.7109375" style="60" customWidth="1"/>
    <col min="9219" max="9221" width="18.7109375" style="60" customWidth="1"/>
    <col min="9222" max="9222" width="1.7109375" style="60" customWidth="1"/>
    <col min="9223" max="9223" width="25.42578125" style="60" customWidth="1"/>
    <col min="9224" max="9224" width="20.7109375" style="60" customWidth="1"/>
    <col min="9225" max="9225" width="1.7109375" style="60" customWidth="1"/>
    <col min="9226" max="9227" width="25.42578125" style="60" customWidth="1"/>
    <col min="9228" max="9228" width="20.7109375" style="60" customWidth="1"/>
    <col min="9229" max="9229" width="1.7109375" style="60" customWidth="1"/>
    <col min="9230" max="9230" width="41.5703125" style="60" customWidth="1"/>
    <col min="9231" max="9231" width="11.5703125" style="60" customWidth="1"/>
    <col min="9232" max="9232" width="23" style="60" customWidth="1"/>
    <col min="9233" max="9236" width="18.7109375" style="60" customWidth="1"/>
    <col min="9237" max="9237" width="1.7109375" style="60" customWidth="1"/>
    <col min="9238" max="9463" width="9.140625" style="60"/>
    <col min="9464" max="9464" width="40" style="60" customWidth="1"/>
    <col min="9465" max="9465" width="11.5703125" style="60" customWidth="1"/>
    <col min="9466" max="9466" width="24" style="60" customWidth="1"/>
    <col min="9467" max="9470" width="15.85546875" style="60" customWidth="1"/>
    <col min="9471" max="9471" width="1.7109375" style="60" customWidth="1"/>
    <col min="9472" max="9473" width="26" style="60" customWidth="1"/>
    <col min="9474" max="9474" width="1.7109375" style="60" customWidth="1"/>
    <col min="9475" max="9477" width="18.7109375" style="60" customWidth="1"/>
    <col min="9478" max="9478" width="1.7109375" style="60" customWidth="1"/>
    <col min="9479" max="9479" width="25.42578125" style="60" customWidth="1"/>
    <col min="9480" max="9480" width="20.7109375" style="60" customWidth="1"/>
    <col min="9481" max="9481" width="1.7109375" style="60" customWidth="1"/>
    <col min="9482" max="9483" width="25.42578125" style="60" customWidth="1"/>
    <col min="9484" max="9484" width="20.7109375" style="60" customWidth="1"/>
    <col min="9485" max="9485" width="1.7109375" style="60" customWidth="1"/>
    <col min="9486" max="9486" width="41.5703125" style="60" customWidth="1"/>
    <col min="9487" max="9487" width="11.5703125" style="60" customWidth="1"/>
    <col min="9488" max="9488" width="23" style="60" customWidth="1"/>
    <col min="9489" max="9492" width="18.7109375" style="60" customWidth="1"/>
    <col min="9493" max="9493" width="1.7109375" style="60" customWidth="1"/>
    <col min="9494" max="9719" width="9.140625" style="60"/>
    <col min="9720" max="9720" width="40" style="60" customWidth="1"/>
    <col min="9721" max="9721" width="11.5703125" style="60" customWidth="1"/>
    <col min="9722" max="9722" width="24" style="60" customWidth="1"/>
    <col min="9723" max="9726" width="15.85546875" style="60" customWidth="1"/>
    <col min="9727" max="9727" width="1.7109375" style="60" customWidth="1"/>
    <col min="9728" max="9729" width="26" style="60" customWidth="1"/>
    <col min="9730" max="9730" width="1.7109375" style="60" customWidth="1"/>
    <col min="9731" max="9733" width="18.7109375" style="60" customWidth="1"/>
    <col min="9734" max="9734" width="1.7109375" style="60" customWidth="1"/>
    <col min="9735" max="9735" width="25.42578125" style="60" customWidth="1"/>
    <col min="9736" max="9736" width="20.7109375" style="60" customWidth="1"/>
    <col min="9737" max="9737" width="1.7109375" style="60" customWidth="1"/>
    <col min="9738" max="9739" width="25.42578125" style="60" customWidth="1"/>
    <col min="9740" max="9740" width="20.7109375" style="60" customWidth="1"/>
    <col min="9741" max="9741" width="1.7109375" style="60" customWidth="1"/>
    <col min="9742" max="9742" width="41.5703125" style="60" customWidth="1"/>
    <col min="9743" max="9743" width="11.5703125" style="60" customWidth="1"/>
    <col min="9744" max="9744" width="23" style="60" customWidth="1"/>
    <col min="9745" max="9748" width="18.7109375" style="60" customWidth="1"/>
    <col min="9749" max="9749" width="1.7109375" style="60" customWidth="1"/>
    <col min="9750" max="9975" width="9.140625" style="60"/>
    <col min="9976" max="9976" width="40" style="60" customWidth="1"/>
    <col min="9977" max="9977" width="11.5703125" style="60" customWidth="1"/>
    <col min="9978" max="9978" width="24" style="60" customWidth="1"/>
    <col min="9979" max="9982" width="15.85546875" style="60" customWidth="1"/>
    <col min="9983" max="9983" width="1.7109375" style="60" customWidth="1"/>
    <col min="9984" max="9985" width="26" style="60" customWidth="1"/>
    <col min="9986" max="9986" width="1.7109375" style="60" customWidth="1"/>
    <col min="9987" max="9989" width="18.7109375" style="60" customWidth="1"/>
    <col min="9990" max="9990" width="1.7109375" style="60" customWidth="1"/>
    <col min="9991" max="9991" width="25.42578125" style="60" customWidth="1"/>
    <col min="9992" max="9992" width="20.7109375" style="60" customWidth="1"/>
    <col min="9993" max="9993" width="1.7109375" style="60" customWidth="1"/>
    <col min="9994" max="9995" width="25.42578125" style="60" customWidth="1"/>
    <col min="9996" max="9996" width="20.7109375" style="60" customWidth="1"/>
    <col min="9997" max="9997" width="1.7109375" style="60" customWidth="1"/>
    <col min="9998" max="9998" width="41.5703125" style="60" customWidth="1"/>
    <col min="9999" max="9999" width="11.5703125" style="60" customWidth="1"/>
    <col min="10000" max="10000" width="23" style="60" customWidth="1"/>
    <col min="10001" max="10004" width="18.7109375" style="60" customWidth="1"/>
    <col min="10005" max="10005" width="1.7109375" style="60" customWidth="1"/>
    <col min="10006" max="10231" width="9.140625" style="60"/>
    <col min="10232" max="10232" width="40" style="60" customWidth="1"/>
    <col min="10233" max="10233" width="11.5703125" style="60" customWidth="1"/>
    <col min="10234" max="10234" width="24" style="60" customWidth="1"/>
    <col min="10235" max="10238" width="15.85546875" style="60" customWidth="1"/>
    <col min="10239" max="10239" width="1.7109375" style="60" customWidth="1"/>
    <col min="10240" max="10241" width="26" style="60" customWidth="1"/>
    <col min="10242" max="10242" width="1.7109375" style="60" customWidth="1"/>
    <col min="10243" max="10245" width="18.7109375" style="60" customWidth="1"/>
    <col min="10246" max="10246" width="1.7109375" style="60" customWidth="1"/>
    <col min="10247" max="10247" width="25.42578125" style="60" customWidth="1"/>
    <col min="10248" max="10248" width="20.7109375" style="60" customWidth="1"/>
    <col min="10249" max="10249" width="1.7109375" style="60" customWidth="1"/>
    <col min="10250" max="10251" width="25.42578125" style="60" customWidth="1"/>
    <col min="10252" max="10252" width="20.7109375" style="60" customWidth="1"/>
    <col min="10253" max="10253" width="1.7109375" style="60" customWidth="1"/>
    <col min="10254" max="10254" width="41.5703125" style="60" customWidth="1"/>
    <col min="10255" max="10255" width="11.5703125" style="60" customWidth="1"/>
    <col min="10256" max="10256" width="23" style="60" customWidth="1"/>
    <col min="10257" max="10260" width="18.7109375" style="60" customWidth="1"/>
    <col min="10261" max="10261" width="1.7109375" style="60" customWidth="1"/>
    <col min="10262" max="10487" width="9.140625" style="60"/>
    <col min="10488" max="10488" width="40" style="60" customWidth="1"/>
    <col min="10489" max="10489" width="11.5703125" style="60" customWidth="1"/>
    <col min="10490" max="10490" width="24" style="60" customWidth="1"/>
    <col min="10491" max="10494" width="15.85546875" style="60" customWidth="1"/>
    <col min="10495" max="10495" width="1.7109375" style="60" customWidth="1"/>
    <col min="10496" max="10497" width="26" style="60" customWidth="1"/>
    <col min="10498" max="10498" width="1.7109375" style="60" customWidth="1"/>
    <col min="10499" max="10501" width="18.7109375" style="60" customWidth="1"/>
    <col min="10502" max="10502" width="1.7109375" style="60" customWidth="1"/>
    <col min="10503" max="10503" width="25.42578125" style="60" customWidth="1"/>
    <col min="10504" max="10504" width="20.7109375" style="60" customWidth="1"/>
    <col min="10505" max="10505" width="1.7109375" style="60" customWidth="1"/>
    <col min="10506" max="10507" width="25.42578125" style="60" customWidth="1"/>
    <col min="10508" max="10508" width="20.7109375" style="60" customWidth="1"/>
    <col min="10509" max="10509" width="1.7109375" style="60" customWidth="1"/>
    <col min="10510" max="10510" width="41.5703125" style="60" customWidth="1"/>
    <col min="10511" max="10511" width="11.5703125" style="60" customWidth="1"/>
    <col min="10512" max="10512" width="23" style="60" customWidth="1"/>
    <col min="10513" max="10516" width="18.7109375" style="60" customWidth="1"/>
    <col min="10517" max="10517" width="1.7109375" style="60" customWidth="1"/>
    <col min="10518" max="10743" width="9.140625" style="60"/>
    <col min="10744" max="10744" width="40" style="60" customWidth="1"/>
    <col min="10745" max="10745" width="11.5703125" style="60" customWidth="1"/>
    <col min="10746" max="10746" width="24" style="60" customWidth="1"/>
    <col min="10747" max="10750" width="15.85546875" style="60" customWidth="1"/>
    <col min="10751" max="10751" width="1.7109375" style="60" customWidth="1"/>
    <col min="10752" max="10753" width="26" style="60" customWidth="1"/>
    <col min="10754" max="10754" width="1.7109375" style="60" customWidth="1"/>
    <col min="10755" max="10757" width="18.7109375" style="60" customWidth="1"/>
    <col min="10758" max="10758" width="1.7109375" style="60" customWidth="1"/>
    <col min="10759" max="10759" width="25.42578125" style="60" customWidth="1"/>
    <col min="10760" max="10760" width="20.7109375" style="60" customWidth="1"/>
    <col min="10761" max="10761" width="1.7109375" style="60" customWidth="1"/>
    <col min="10762" max="10763" width="25.42578125" style="60" customWidth="1"/>
    <col min="10764" max="10764" width="20.7109375" style="60" customWidth="1"/>
    <col min="10765" max="10765" width="1.7109375" style="60" customWidth="1"/>
    <col min="10766" max="10766" width="41.5703125" style="60" customWidth="1"/>
    <col min="10767" max="10767" width="11.5703125" style="60" customWidth="1"/>
    <col min="10768" max="10768" width="23" style="60" customWidth="1"/>
    <col min="10769" max="10772" width="18.7109375" style="60" customWidth="1"/>
    <col min="10773" max="10773" width="1.7109375" style="60" customWidth="1"/>
    <col min="10774" max="10999" width="9.140625" style="60"/>
    <col min="11000" max="11000" width="40" style="60" customWidth="1"/>
    <col min="11001" max="11001" width="11.5703125" style="60" customWidth="1"/>
    <col min="11002" max="11002" width="24" style="60" customWidth="1"/>
    <col min="11003" max="11006" width="15.85546875" style="60" customWidth="1"/>
    <col min="11007" max="11007" width="1.7109375" style="60" customWidth="1"/>
    <col min="11008" max="11009" width="26" style="60" customWidth="1"/>
    <col min="11010" max="11010" width="1.7109375" style="60" customWidth="1"/>
    <col min="11011" max="11013" width="18.7109375" style="60" customWidth="1"/>
    <col min="11014" max="11014" width="1.7109375" style="60" customWidth="1"/>
    <col min="11015" max="11015" width="25.42578125" style="60" customWidth="1"/>
    <col min="11016" max="11016" width="20.7109375" style="60" customWidth="1"/>
    <col min="11017" max="11017" width="1.7109375" style="60" customWidth="1"/>
    <col min="11018" max="11019" width="25.42578125" style="60" customWidth="1"/>
    <col min="11020" max="11020" width="20.7109375" style="60" customWidth="1"/>
    <col min="11021" max="11021" width="1.7109375" style="60" customWidth="1"/>
    <col min="11022" max="11022" width="41.5703125" style="60" customWidth="1"/>
    <col min="11023" max="11023" width="11.5703125" style="60" customWidth="1"/>
    <col min="11024" max="11024" width="23" style="60" customWidth="1"/>
    <col min="11025" max="11028" width="18.7109375" style="60" customWidth="1"/>
    <col min="11029" max="11029" width="1.7109375" style="60" customWidth="1"/>
    <col min="11030" max="11255" width="9.140625" style="60"/>
    <col min="11256" max="11256" width="40" style="60" customWidth="1"/>
    <col min="11257" max="11257" width="11.5703125" style="60" customWidth="1"/>
    <col min="11258" max="11258" width="24" style="60" customWidth="1"/>
    <col min="11259" max="11262" width="15.85546875" style="60" customWidth="1"/>
    <col min="11263" max="11263" width="1.7109375" style="60" customWidth="1"/>
    <col min="11264" max="11265" width="26" style="60" customWidth="1"/>
    <col min="11266" max="11266" width="1.7109375" style="60" customWidth="1"/>
    <col min="11267" max="11269" width="18.7109375" style="60" customWidth="1"/>
    <col min="11270" max="11270" width="1.7109375" style="60" customWidth="1"/>
    <col min="11271" max="11271" width="25.42578125" style="60" customWidth="1"/>
    <col min="11272" max="11272" width="20.7109375" style="60" customWidth="1"/>
    <col min="11273" max="11273" width="1.7109375" style="60" customWidth="1"/>
    <col min="11274" max="11275" width="25.42578125" style="60" customWidth="1"/>
    <col min="11276" max="11276" width="20.7109375" style="60" customWidth="1"/>
    <col min="11277" max="11277" width="1.7109375" style="60" customWidth="1"/>
    <col min="11278" max="11278" width="41.5703125" style="60" customWidth="1"/>
    <col min="11279" max="11279" width="11.5703125" style="60" customWidth="1"/>
    <col min="11280" max="11280" width="23" style="60" customWidth="1"/>
    <col min="11281" max="11284" width="18.7109375" style="60" customWidth="1"/>
    <col min="11285" max="11285" width="1.7109375" style="60" customWidth="1"/>
    <col min="11286" max="11511" width="9.140625" style="60"/>
    <col min="11512" max="11512" width="40" style="60" customWidth="1"/>
    <col min="11513" max="11513" width="11.5703125" style="60" customWidth="1"/>
    <col min="11514" max="11514" width="24" style="60" customWidth="1"/>
    <col min="11515" max="11518" width="15.85546875" style="60" customWidth="1"/>
    <col min="11519" max="11519" width="1.7109375" style="60" customWidth="1"/>
    <col min="11520" max="11521" width="26" style="60" customWidth="1"/>
    <col min="11522" max="11522" width="1.7109375" style="60" customWidth="1"/>
    <col min="11523" max="11525" width="18.7109375" style="60" customWidth="1"/>
    <col min="11526" max="11526" width="1.7109375" style="60" customWidth="1"/>
    <col min="11527" max="11527" width="25.42578125" style="60" customWidth="1"/>
    <col min="11528" max="11528" width="20.7109375" style="60" customWidth="1"/>
    <col min="11529" max="11529" width="1.7109375" style="60" customWidth="1"/>
    <col min="11530" max="11531" width="25.42578125" style="60" customWidth="1"/>
    <col min="11532" max="11532" width="20.7109375" style="60" customWidth="1"/>
    <col min="11533" max="11533" width="1.7109375" style="60" customWidth="1"/>
    <col min="11534" max="11534" width="41.5703125" style="60" customWidth="1"/>
    <col min="11535" max="11535" width="11.5703125" style="60" customWidth="1"/>
    <col min="11536" max="11536" width="23" style="60" customWidth="1"/>
    <col min="11537" max="11540" width="18.7109375" style="60" customWidth="1"/>
    <col min="11541" max="11541" width="1.7109375" style="60" customWidth="1"/>
    <col min="11542" max="11767" width="9.140625" style="60"/>
    <col min="11768" max="11768" width="40" style="60" customWidth="1"/>
    <col min="11769" max="11769" width="11.5703125" style="60" customWidth="1"/>
    <col min="11770" max="11770" width="24" style="60" customWidth="1"/>
    <col min="11771" max="11774" width="15.85546875" style="60" customWidth="1"/>
    <col min="11775" max="11775" width="1.7109375" style="60" customWidth="1"/>
    <col min="11776" max="11777" width="26" style="60" customWidth="1"/>
    <col min="11778" max="11778" width="1.7109375" style="60" customWidth="1"/>
    <col min="11779" max="11781" width="18.7109375" style="60" customWidth="1"/>
    <col min="11782" max="11782" width="1.7109375" style="60" customWidth="1"/>
    <col min="11783" max="11783" width="25.42578125" style="60" customWidth="1"/>
    <col min="11784" max="11784" width="20.7109375" style="60" customWidth="1"/>
    <col min="11785" max="11785" width="1.7109375" style="60" customWidth="1"/>
    <col min="11786" max="11787" width="25.42578125" style="60" customWidth="1"/>
    <col min="11788" max="11788" width="20.7109375" style="60" customWidth="1"/>
    <col min="11789" max="11789" width="1.7109375" style="60" customWidth="1"/>
    <col min="11790" max="11790" width="41.5703125" style="60" customWidth="1"/>
    <col min="11791" max="11791" width="11.5703125" style="60" customWidth="1"/>
    <col min="11792" max="11792" width="23" style="60" customWidth="1"/>
    <col min="11793" max="11796" width="18.7109375" style="60" customWidth="1"/>
    <col min="11797" max="11797" width="1.7109375" style="60" customWidth="1"/>
    <col min="11798" max="12023" width="9.140625" style="60"/>
    <col min="12024" max="12024" width="40" style="60" customWidth="1"/>
    <col min="12025" max="12025" width="11.5703125" style="60" customWidth="1"/>
    <col min="12026" max="12026" width="24" style="60" customWidth="1"/>
    <col min="12027" max="12030" width="15.85546875" style="60" customWidth="1"/>
    <col min="12031" max="12031" width="1.7109375" style="60" customWidth="1"/>
    <col min="12032" max="12033" width="26" style="60" customWidth="1"/>
    <col min="12034" max="12034" width="1.7109375" style="60" customWidth="1"/>
    <col min="12035" max="12037" width="18.7109375" style="60" customWidth="1"/>
    <col min="12038" max="12038" width="1.7109375" style="60" customWidth="1"/>
    <col min="12039" max="12039" width="25.42578125" style="60" customWidth="1"/>
    <col min="12040" max="12040" width="20.7109375" style="60" customWidth="1"/>
    <col min="12041" max="12041" width="1.7109375" style="60" customWidth="1"/>
    <col min="12042" max="12043" width="25.42578125" style="60" customWidth="1"/>
    <col min="12044" max="12044" width="20.7109375" style="60" customWidth="1"/>
    <col min="12045" max="12045" width="1.7109375" style="60" customWidth="1"/>
    <col min="12046" max="12046" width="41.5703125" style="60" customWidth="1"/>
    <col min="12047" max="12047" width="11.5703125" style="60" customWidth="1"/>
    <col min="12048" max="12048" width="23" style="60" customWidth="1"/>
    <col min="12049" max="12052" width="18.7109375" style="60" customWidth="1"/>
    <col min="12053" max="12053" width="1.7109375" style="60" customWidth="1"/>
    <col min="12054" max="12279" width="9.140625" style="60"/>
    <col min="12280" max="12280" width="40" style="60" customWidth="1"/>
    <col min="12281" max="12281" width="11.5703125" style="60" customWidth="1"/>
    <col min="12282" max="12282" width="24" style="60" customWidth="1"/>
    <col min="12283" max="12286" width="15.85546875" style="60" customWidth="1"/>
    <col min="12287" max="12287" width="1.7109375" style="60" customWidth="1"/>
    <col min="12288" max="12289" width="26" style="60" customWidth="1"/>
    <col min="12290" max="12290" width="1.7109375" style="60" customWidth="1"/>
    <col min="12291" max="12293" width="18.7109375" style="60" customWidth="1"/>
    <col min="12294" max="12294" width="1.7109375" style="60" customWidth="1"/>
    <col min="12295" max="12295" width="25.42578125" style="60" customWidth="1"/>
    <col min="12296" max="12296" width="20.7109375" style="60" customWidth="1"/>
    <col min="12297" max="12297" width="1.7109375" style="60" customWidth="1"/>
    <col min="12298" max="12299" width="25.42578125" style="60" customWidth="1"/>
    <col min="12300" max="12300" width="20.7109375" style="60" customWidth="1"/>
    <col min="12301" max="12301" width="1.7109375" style="60" customWidth="1"/>
    <col min="12302" max="12302" width="41.5703125" style="60" customWidth="1"/>
    <col min="12303" max="12303" width="11.5703125" style="60" customWidth="1"/>
    <col min="12304" max="12304" width="23" style="60" customWidth="1"/>
    <col min="12305" max="12308" width="18.7109375" style="60" customWidth="1"/>
    <col min="12309" max="12309" width="1.7109375" style="60" customWidth="1"/>
    <col min="12310" max="12535" width="9.140625" style="60"/>
    <col min="12536" max="12536" width="40" style="60" customWidth="1"/>
    <col min="12537" max="12537" width="11.5703125" style="60" customWidth="1"/>
    <col min="12538" max="12538" width="24" style="60" customWidth="1"/>
    <col min="12539" max="12542" width="15.85546875" style="60" customWidth="1"/>
    <col min="12543" max="12543" width="1.7109375" style="60" customWidth="1"/>
    <col min="12544" max="12545" width="26" style="60" customWidth="1"/>
    <col min="12546" max="12546" width="1.7109375" style="60" customWidth="1"/>
    <col min="12547" max="12549" width="18.7109375" style="60" customWidth="1"/>
    <col min="12550" max="12550" width="1.7109375" style="60" customWidth="1"/>
    <col min="12551" max="12551" width="25.42578125" style="60" customWidth="1"/>
    <col min="12552" max="12552" width="20.7109375" style="60" customWidth="1"/>
    <col min="12553" max="12553" width="1.7109375" style="60" customWidth="1"/>
    <col min="12554" max="12555" width="25.42578125" style="60" customWidth="1"/>
    <col min="12556" max="12556" width="20.7109375" style="60" customWidth="1"/>
    <col min="12557" max="12557" width="1.7109375" style="60" customWidth="1"/>
    <col min="12558" max="12558" width="41.5703125" style="60" customWidth="1"/>
    <col min="12559" max="12559" width="11.5703125" style="60" customWidth="1"/>
    <col min="12560" max="12560" width="23" style="60" customWidth="1"/>
    <col min="12561" max="12564" width="18.7109375" style="60" customWidth="1"/>
    <col min="12565" max="12565" width="1.7109375" style="60" customWidth="1"/>
    <col min="12566" max="12791" width="9.140625" style="60"/>
    <col min="12792" max="12792" width="40" style="60" customWidth="1"/>
    <col min="12793" max="12793" width="11.5703125" style="60" customWidth="1"/>
    <col min="12794" max="12794" width="24" style="60" customWidth="1"/>
    <col min="12795" max="12798" width="15.85546875" style="60" customWidth="1"/>
    <col min="12799" max="12799" width="1.7109375" style="60" customWidth="1"/>
    <col min="12800" max="12801" width="26" style="60" customWidth="1"/>
    <col min="12802" max="12802" width="1.7109375" style="60" customWidth="1"/>
    <col min="12803" max="12805" width="18.7109375" style="60" customWidth="1"/>
    <col min="12806" max="12806" width="1.7109375" style="60" customWidth="1"/>
    <col min="12807" max="12807" width="25.42578125" style="60" customWidth="1"/>
    <col min="12808" max="12808" width="20.7109375" style="60" customWidth="1"/>
    <col min="12809" max="12809" width="1.7109375" style="60" customWidth="1"/>
    <col min="12810" max="12811" width="25.42578125" style="60" customWidth="1"/>
    <col min="12812" max="12812" width="20.7109375" style="60" customWidth="1"/>
    <col min="12813" max="12813" width="1.7109375" style="60" customWidth="1"/>
    <col min="12814" max="12814" width="41.5703125" style="60" customWidth="1"/>
    <col min="12815" max="12815" width="11.5703125" style="60" customWidth="1"/>
    <col min="12816" max="12816" width="23" style="60" customWidth="1"/>
    <col min="12817" max="12820" width="18.7109375" style="60" customWidth="1"/>
    <col min="12821" max="12821" width="1.7109375" style="60" customWidth="1"/>
    <col min="12822" max="13047" width="9.140625" style="60"/>
    <col min="13048" max="13048" width="40" style="60" customWidth="1"/>
    <col min="13049" max="13049" width="11.5703125" style="60" customWidth="1"/>
    <col min="13050" max="13050" width="24" style="60" customWidth="1"/>
    <col min="13051" max="13054" width="15.85546875" style="60" customWidth="1"/>
    <col min="13055" max="13055" width="1.7109375" style="60" customWidth="1"/>
    <col min="13056" max="13057" width="26" style="60" customWidth="1"/>
    <col min="13058" max="13058" width="1.7109375" style="60" customWidth="1"/>
    <col min="13059" max="13061" width="18.7109375" style="60" customWidth="1"/>
    <col min="13062" max="13062" width="1.7109375" style="60" customWidth="1"/>
    <col min="13063" max="13063" width="25.42578125" style="60" customWidth="1"/>
    <col min="13064" max="13064" width="20.7109375" style="60" customWidth="1"/>
    <col min="13065" max="13065" width="1.7109375" style="60" customWidth="1"/>
    <col min="13066" max="13067" width="25.42578125" style="60" customWidth="1"/>
    <col min="13068" max="13068" width="20.7109375" style="60" customWidth="1"/>
    <col min="13069" max="13069" width="1.7109375" style="60" customWidth="1"/>
    <col min="13070" max="13070" width="41.5703125" style="60" customWidth="1"/>
    <col min="13071" max="13071" width="11.5703125" style="60" customWidth="1"/>
    <col min="13072" max="13072" width="23" style="60" customWidth="1"/>
    <col min="13073" max="13076" width="18.7109375" style="60" customWidth="1"/>
    <col min="13077" max="13077" width="1.7109375" style="60" customWidth="1"/>
    <col min="13078" max="13303" width="9.140625" style="60"/>
    <col min="13304" max="13304" width="40" style="60" customWidth="1"/>
    <col min="13305" max="13305" width="11.5703125" style="60" customWidth="1"/>
    <col min="13306" max="13306" width="24" style="60" customWidth="1"/>
    <col min="13307" max="13310" width="15.85546875" style="60" customWidth="1"/>
    <col min="13311" max="13311" width="1.7109375" style="60" customWidth="1"/>
    <col min="13312" max="13313" width="26" style="60" customWidth="1"/>
    <col min="13314" max="13314" width="1.7109375" style="60" customWidth="1"/>
    <col min="13315" max="13317" width="18.7109375" style="60" customWidth="1"/>
    <col min="13318" max="13318" width="1.7109375" style="60" customWidth="1"/>
    <col min="13319" max="13319" width="25.42578125" style="60" customWidth="1"/>
    <col min="13320" max="13320" width="20.7109375" style="60" customWidth="1"/>
    <col min="13321" max="13321" width="1.7109375" style="60" customWidth="1"/>
    <col min="13322" max="13323" width="25.42578125" style="60" customWidth="1"/>
    <col min="13324" max="13324" width="20.7109375" style="60" customWidth="1"/>
    <col min="13325" max="13325" width="1.7109375" style="60" customWidth="1"/>
    <col min="13326" max="13326" width="41.5703125" style="60" customWidth="1"/>
    <col min="13327" max="13327" width="11.5703125" style="60" customWidth="1"/>
    <col min="13328" max="13328" width="23" style="60" customWidth="1"/>
    <col min="13329" max="13332" width="18.7109375" style="60" customWidth="1"/>
    <col min="13333" max="13333" width="1.7109375" style="60" customWidth="1"/>
    <col min="13334" max="13559" width="9.140625" style="60"/>
    <col min="13560" max="13560" width="40" style="60" customWidth="1"/>
    <col min="13561" max="13561" width="11.5703125" style="60" customWidth="1"/>
    <col min="13562" max="13562" width="24" style="60" customWidth="1"/>
    <col min="13563" max="13566" width="15.85546875" style="60" customWidth="1"/>
    <col min="13567" max="13567" width="1.7109375" style="60" customWidth="1"/>
    <col min="13568" max="13569" width="26" style="60" customWidth="1"/>
    <col min="13570" max="13570" width="1.7109375" style="60" customWidth="1"/>
    <col min="13571" max="13573" width="18.7109375" style="60" customWidth="1"/>
    <col min="13574" max="13574" width="1.7109375" style="60" customWidth="1"/>
    <col min="13575" max="13575" width="25.42578125" style="60" customWidth="1"/>
    <col min="13576" max="13576" width="20.7109375" style="60" customWidth="1"/>
    <col min="13577" max="13577" width="1.7109375" style="60" customWidth="1"/>
    <col min="13578" max="13579" width="25.42578125" style="60" customWidth="1"/>
    <col min="13580" max="13580" width="20.7109375" style="60" customWidth="1"/>
    <col min="13581" max="13581" width="1.7109375" style="60" customWidth="1"/>
    <col min="13582" max="13582" width="41.5703125" style="60" customWidth="1"/>
    <col min="13583" max="13583" width="11.5703125" style="60" customWidth="1"/>
    <col min="13584" max="13584" width="23" style="60" customWidth="1"/>
    <col min="13585" max="13588" width="18.7109375" style="60" customWidth="1"/>
    <col min="13589" max="13589" width="1.7109375" style="60" customWidth="1"/>
    <col min="13590" max="13815" width="9.140625" style="60"/>
    <col min="13816" max="13816" width="40" style="60" customWidth="1"/>
    <col min="13817" max="13817" width="11.5703125" style="60" customWidth="1"/>
    <col min="13818" max="13818" width="24" style="60" customWidth="1"/>
    <col min="13819" max="13822" width="15.85546875" style="60" customWidth="1"/>
    <col min="13823" max="13823" width="1.7109375" style="60" customWidth="1"/>
    <col min="13824" max="13825" width="26" style="60" customWidth="1"/>
    <col min="13826" max="13826" width="1.7109375" style="60" customWidth="1"/>
    <col min="13827" max="13829" width="18.7109375" style="60" customWidth="1"/>
    <col min="13830" max="13830" width="1.7109375" style="60" customWidth="1"/>
    <col min="13831" max="13831" width="25.42578125" style="60" customWidth="1"/>
    <col min="13832" max="13832" width="20.7109375" style="60" customWidth="1"/>
    <col min="13833" max="13833" width="1.7109375" style="60" customWidth="1"/>
    <col min="13834" max="13835" width="25.42578125" style="60" customWidth="1"/>
    <col min="13836" max="13836" width="20.7109375" style="60" customWidth="1"/>
    <col min="13837" max="13837" width="1.7109375" style="60" customWidth="1"/>
    <col min="13838" max="13838" width="41.5703125" style="60" customWidth="1"/>
    <col min="13839" max="13839" width="11.5703125" style="60" customWidth="1"/>
    <col min="13840" max="13840" width="23" style="60" customWidth="1"/>
    <col min="13841" max="13844" width="18.7109375" style="60" customWidth="1"/>
    <col min="13845" max="13845" width="1.7109375" style="60" customWidth="1"/>
    <col min="13846" max="14071" width="9.140625" style="60"/>
    <col min="14072" max="14072" width="40" style="60" customWidth="1"/>
    <col min="14073" max="14073" width="11.5703125" style="60" customWidth="1"/>
    <col min="14074" max="14074" width="24" style="60" customWidth="1"/>
    <col min="14075" max="14078" width="15.85546875" style="60" customWidth="1"/>
    <col min="14079" max="14079" width="1.7109375" style="60" customWidth="1"/>
    <col min="14080" max="14081" width="26" style="60" customWidth="1"/>
    <col min="14082" max="14082" width="1.7109375" style="60" customWidth="1"/>
    <col min="14083" max="14085" width="18.7109375" style="60" customWidth="1"/>
    <col min="14086" max="14086" width="1.7109375" style="60" customWidth="1"/>
    <col min="14087" max="14087" width="25.42578125" style="60" customWidth="1"/>
    <col min="14088" max="14088" width="20.7109375" style="60" customWidth="1"/>
    <col min="14089" max="14089" width="1.7109375" style="60" customWidth="1"/>
    <col min="14090" max="14091" width="25.42578125" style="60" customWidth="1"/>
    <col min="14092" max="14092" width="20.7109375" style="60" customWidth="1"/>
    <col min="14093" max="14093" width="1.7109375" style="60" customWidth="1"/>
    <col min="14094" max="14094" width="41.5703125" style="60" customWidth="1"/>
    <col min="14095" max="14095" width="11.5703125" style="60" customWidth="1"/>
    <col min="14096" max="14096" width="23" style="60" customWidth="1"/>
    <col min="14097" max="14100" width="18.7109375" style="60" customWidth="1"/>
    <col min="14101" max="14101" width="1.7109375" style="60" customWidth="1"/>
    <col min="14102" max="14327" width="9.140625" style="60"/>
    <col min="14328" max="14328" width="40" style="60" customWidth="1"/>
    <col min="14329" max="14329" width="11.5703125" style="60" customWidth="1"/>
    <col min="14330" max="14330" width="24" style="60" customWidth="1"/>
    <col min="14331" max="14334" width="15.85546875" style="60" customWidth="1"/>
    <col min="14335" max="14335" width="1.7109375" style="60" customWidth="1"/>
    <col min="14336" max="14337" width="26" style="60" customWidth="1"/>
    <col min="14338" max="14338" width="1.7109375" style="60" customWidth="1"/>
    <col min="14339" max="14341" width="18.7109375" style="60" customWidth="1"/>
    <col min="14342" max="14342" width="1.7109375" style="60" customWidth="1"/>
    <col min="14343" max="14343" width="25.42578125" style="60" customWidth="1"/>
    <col min="14344" max="14344" width="20.7109375" style="60" customWidth="1"/>
    <col min="14345" max="14345" width="1.7109375" style="60" customWidth="1"/>
    <col min="14346" max="14347" width="25.42578125" style="60" customWidth="1"/>
    <col min="14348" max="14348" width="20.7109375" style="60" customWidth="1"/>
    <col min="14349" max="14349" width="1.7109375" style="60" customWidth="1"/>
    <col min="14350" max="14350" width="41.5703125" style="60" customWidth="1"/>
    <col min="14351" max="14351" width="11.5703125" style="60" customWidth="1"/>
    <col min="14352" max="14352" width="23" style="60" customWidth="1"/>
    <col min="14353" max="14356" width="18.7109375" style="60" customWidth="1"/>
    <col min="14357" max="14357" width="1.7109375" style="60" customWidth="1"/>
    <col min="14358" max="14583" width="9.140625" style="60"/>
    <col min="14584" max="14584" width="40" style="60" customWidth="1"/>
    <col min="14585" max="14585" width="11.5703125" style="60" customWidth="1"/>
    <col min="14586" max="14586" width="24" style="60" customWidth="1"/>
    <col min="14587" max="14590" width="15.85546875" style="60" customWidth="1"/>
    <col min="14591" max="14591" width="1.7109375" style="60" customWidth="1"/>
    <col min="14592" max="14593" width="26" style="60" customWidth="1"/>
    <col min="14594" max="14594" width="1.7109375" style="60" customWidth="1"/>
    <col min="14595" max="14597" width="18.7109375" style="60" customWidth="1"/>
    <col min="14598" max="14598" width="1.7109375" style="60" customWidth="1"/>
    <col min="14599" max="14599" width="25.42578125" style="60" customWidth="1"/>
    <col min="14600" max="14600" width="20.7109375" style="60" customWidth="1"/>
    <col min="14601" max="14601" width="1.7109375" style="60" customWidth="1"/>
    <col min="14602" max="14603" width="25.42578125" style="60" customWidth="1"/>
    <col min="14604" max="14604" width="20.7109375" style="60" customWidth="1"/>
    <col min="14605" max="14605" width="1.7109375" style="60" customWidth="1"/>
    <col min="14606" max="14606" width="41.5703125" style="60" customWidth="1"/>
    <col min="14607" max="14607" width="11.5703125" style="60" customWidth="1"/>
    <col min="14608" max="14608" width="23" style="60" customWidth="1"/>
    <col min="14609" max="14612" width="18.7109375" style="60" customWidth="1"/>
    <col min="14613" max="14613" width="1.7109375" style="60" customWidth="1"/>
    <col min="14614" max="14839" width="9.140625" style="60"/>
    <col min="14840" max="14840" width="40" style="60" customWidth="1"/>
    <col min="14841" max="14841" width="11.5703125" style="60" customWidth="1"/>
    <col min="14842" max="14842" width="24" style="60" customWidth="1"/>
    <col min="14843" max="14846" width="15.85546875" style="60" customWidth="1"/>
    <col min="14847" max="14847" width="1.7109375" style="60" customWidth="1"/>
    <col min="14848" max="14849" width="26" style="60" customWidth="1"/>
    <col min="14850" max="14850" width="1.7109375" style="60" customWidth="1"/>
    <col min="14851" max="14853" width="18.7109375" style="60" customWidth="1"/>
    <col min="14854" max="14854" width="1.7109375" style="60" customWidth="1"/>
    <col min="14855" max="14855" width="25.42578125" style="60" customWidth="1"/>
    <col min="14856" max="14856" width="20.7109375" style="60" customWidth="1"/>
    <col min="14857" max="14857" width="1.7109375" style="60" customWidth="1"/>
    <col min="14858" max="14859" width="25.42578125" style="60" customWidth="1"/>
    <col min="14860" max="14860" width="20.7109375" style="60" customWidth="1"/>
    <col min="14861" max="14861" width="1.7109375" style="60" customWidth="1"/>
    <col min="14862" max="14862" width="41.5703125" style="60" customWidth="1"/>
    <col min="14863" max="14863" width="11.5703125" style="60" customWidth="1"/>
    <col min="14864" max="14864" width="23" style="60" customWidth="1"/>
    <col min="14865" max="14868" width="18.7109375" style="60" customWidth="1"/>
    <col min="14869" max="14869" width="1.7109375" style="60" customWidth="1"/>
    <col min="14870" max="15095" width="9.140625" style="60"/>
    <col min="15096" max="15096" width="40" style="60" customWidth="1"/>
    <col min="15097" max="15097" width="11.5703125" style="60" customWidth="1"/>
    <col min="15098" max="15098" width="24" style="60" customWidth="1"/>
    <col min="15099" max="15102" width="15.85546875" style="60" customWidth="1"/>
    <col min="15103" max="15103" width="1.7109375" style="60" customWidth="1"/>
    <col min="15104" max="15105" width="26" style="60" customWidth="1"/>
    <col min="15106" max="15106" width="1.7109375" style="60" customWidth="1"/>
    <col min="15107" max="15109" width="18.7109375" style="60" customWidth="1"/>
    <col min="15110" max="15110" width="1.7109375" style="60" customWidth="1"/>
    <col min="15111" max="15111" width="25.42578125" style="60" customWidth="1"/>
    <col min="15112" max="15112" width="20.7109375" style="60" customWidth="1"/>
    <col min="15113" max="15113" width="1.7109375" style="60" customWidth="1"/>
    <col min="15114" max="15115" width="25.42578125" style="60" customWidth="1"/>
    <col min="15116" max="15116" width="20.7109375" style="60" customWidth="1"/>
    <col min="15117" max="15117" width="1.7109375" style="60" customWidth="1"/>
    <col min="15118" max="15118" width="41.5703125" style="60" customWidth="1"/>
    <col min="15119" max="15119" width="11.5703125" style="60" customWidth="1"/>
    <col min="15120" max="15120" width="23" style="60" customWidth="1"/>
    <col min="15121" max="15124" width="18.7109375" style="60" customWidth="1"/>
    <col min="15125" max="15125" width="1.7109375" style="60" customWidth="1"/>
    <col min="15126" max="15351" width="9.140625" style="60"/>
    <col min="15352" max="15352" width="40" style="60" customWidth="1"/>
    <col min="15353" max="15353" width="11.5703125" style="60" customWidth="1"/>
    <col min="15354" max="15354" width="24" style="60" customWidth="1"/>
    <col min="15355" max="15358" width="15.85546875" style="60" customWidth="1"/>
    <col min="15359" max="15359" width="1.7109375" style="60" customWidth="1"/>
    <col min="15360" max="15361" width="26" style="60" customWidth="1"/>
    <col min="15362" max="15362" width="1.7109375" style="60" customWidth="1"/>
    <col min="15363" max="15365" width="18.7109375" style="60" customWidth="1"/>
    <col min="15366" max="15366" width="1.7109375" style="60" customWidth="1"/>
    <col min="15367" max="15367" width="25.42578125" style="60" customWidth="1"/>
    <col min="15368" max="15368" width="20.7109375" style="60" customWidth="1"/>
    <col min="15369" max="15369" width="1.7109375" style="60" customWidth="1"/>
    <col min="15370" max="15371" width="25.42578125" style="60" customWidth="1"/>
    <col min="15372" max="15372" width="20.7109375" style="60" customWidth="1"/>
    <col min="15373" max="15373" width="1.7109375" style="60" customWidth="1"/>
    <col min="15374" max="15374" width="41.5703125" style="60" customWidth="1"/>
    <col min="15375" max="15375" width="11.5703125" style="60" customWidth="1"/>
    <col min="15376" max="15376" width="23" style="60" customWidth="1"/>
    <col min="15377" max="15380" width="18.7109375" style="60" customWidth="1"/>
    <col min="15381" max="15381" width="1.7109375" style="60" customWidth="1"/>
    <col min="15382" max="15607" width="9.140625" style="60"/>
    <col min="15608" max="15608" width="40" style="60" customWidth="1"/>
    <col min="15609" max="15609" width="11.5703125" style="60" customWidth="1"/>
    <col min="15610" max="15610" width="24" style="60" customWidth="1"/>
    <col min="15611" max="15614" width="15.85546875" style="60" customWidth="1"/>
    <col min="15615" max="15615" width="1.7109375" style="60" customWidth="1"/>
    <col min="15616" max="15617" width="26" style="60" customWidth="1"/>
    <col min="15618" max="15618" width="1.7109375" style="60" customWidth="1"/>
    <col min="15619" max="15621" width="18.7109375" style="60" customWidth="1"/>
    <col min="15622" max="15622" width="1.7109375" style="60" customWidth="1"/>
    <col min="15623" max="15623" width="25.42578125" style="60" customWidth="1"/>
    <col min="15624" max="15624" width="20.7109375" style="60" customWidth="1"/>
    <col min="15625" max="15625" width="1.7109375" style="60" customWidth="1"/>
    <col min="15626" max="15627" width="25.42578125" style="60" customWidth="1"/>
    <col min="15628" max="15628" width="20.7109375" style="60" customWidth="1"/>
    <col min="15629" max="15629" width="1.7109375" style="60" customWidth="1"/>
    <col min="15630" max="15630" width="41.5703125" style="60" customWidth="1"/>
    <col min="15631" max="15631" width="11.5703125" style="60" customWidth="1"/>
    <col min="15632" max="15632" width="23" style="60" customWidth="1"/>
    <col min="15633" max="15636" width="18.7109375" style="60" customWidth="1"/>
    <col min="15637" max="15637" width="1.7109375" style="60" customWidth="1"/>
    <col min="15638" max="15863" width="9.140625" style="60"/>
    <col min="15864" max="15864" width="40" style="60" customWidth="1"/>
    <col min="15865" max="15865" width="11.5703125" style="60" customWidth="1"/>
    <col min="15866" max="15866" width="24" style="60" customWidth="1"/>
    <col min="15867" max="15870" width="15.85546875" style="60" customWidth="1"/>
    <col min="15871" max="15871" width="1.7109375" style="60" customWidth="1"/>
    <col min="15872" max="15873" width="26" style="60" customWidth="1"/>
    <col min="15874" max="15874" width="1.7109375" style="60" customWidth="1"/>
    <col min="15875" max="15877" width="18.7109375" style="60" customWidth="1"/>
    <col min="15878" max="15878" width="1.7109375" style="60" customWidth="1"/>
    <col min="15879" max="15879" width="25.42578125" style="60" customWidth="1"/>
    <col min="15880" max="15880" width="20.7109375" style="60" customWidth="1"/>
    <col min="15881" max="15881" width="1.7109375" style="60" customWidth="1"/>
    <col min="15882" max="15883" width="25.42578125" style="60" customWidth="1"/>
    <col min="15884" max="15884" width="20.7109375" style="60" customWidth="1"/>
    <col min="15885" max="15885" width="1.7109375" style="60" customWidth="1"/>
    <col min="15886" max="15886" width="41.5703125" style="60" customWidth="1"/>
    <col min="15887" max="15887" width="11.5703125" style="60" customWidth="1"/>
    <col min="15888" max="15888" width="23" style="60" customWidth="1"/>
    <col min="15889" max="15892" width="18.7109375" style="60" customWidth="1"/>
    <col min="15893" max="15893" width="1.7109375" style="60" customWidth="1"/>
    <col min="15894" max="16119" width="9.140625" style="60"/>
    <col min="16120" max="16120" width="40" style="60" customWidth="1"/>
    <col min="16121" max="16121" width="11.5703125" style="60" customWidth="1"/>
    <col min="16122" max="16122" width="24" style="60" customWidth="1"/>
    <col min="16123" max="16126" width="15.85546875" style="60" customWidth="1"/>
    <col min="16127" max="16127" width="1.7109375" style="60" customWidth="1"/>
    <col min="16128" max="16129" width="26" style="60" customWidth="1"/>
    <col min="16130" max="16130" width="1.7109375" style="60" customWidth="1"/>
    <col min="16131" max="16133" width="18.7109375" style="60" customWidth="1"/>
    <col min="16134" max="16134" width="1.7109375" style="60" customWidth="1"/>
    <col min="16135" max="16135" width="25.42578125" style="60" customWidth="1"/>
    <col min="16136" max="16136" width="20.7109375" style="60" customWidth="1"/>
    <col min="16137" max="16137" width="1.7109375" style="60" customWidth="1"/>
    <col min="16138" max="16139" width="25.42578125" style="60" customWidth="1"/>
    <col min="16140" max="16140" width="20.7109375" style="60" customWidth="1"/>
    <col min="16141" max="16141" width="1.7109375" style="60" customWidth="1"/>
    <col min="16142" max="16142" width="41.5703125" style="60" customWidth="1"/>
    <col min="16143" max="16143" width="11.5703125" style="60" customWidth="1"/>
    <col min="16144" max="16144" width="23" style="60" customWidth="1"/>
    <col min="16145" max="16148" width="18.7109375" style="60" customWidth="1"/>
    <col min="16149" max="16149" width="1.7109375" style="60" customWidth="1"/>
    <col min="16150" max="16384" width="9.140625" style="60"/>
  </cols>
  <sheetData>
    <row r="1" spans="2:21" s="57" customFormat="1" ht="81.75" customHeight="1" x14ac:dyDescent="0.25">
      <c r="B1" s="221" t="s">
        <v>351</v>
      </c>
      <c r="C1" s="222"/>
      <c r="D1" s="222"/>
      <c r="E1" s="222"/>
      <c r="F1" s="222"/>
      <c r="G1" s="222"/>
      <c r="H1" s="222"/>
      <c r="I1" s="222"/>
      <c r="J1" s="222"/>
      <c r="K1" s="222"/>
      <c r="L1" s="222"/>
      <c r="M1" s="222"/>
      <c r="N1" s="222"/>
      <c r="O1" s="222"/>
      <c r="P1" s="222"/>
      <c r="Q1" s="222"/>
      <c r="R1" s="222"/>
      <c r="S1" s="222"/>
      <c r="T1" s="222"/>
      <c r="U1" s="222"/>
    </row>
    <row r="2" spans="2:21" ht="33" customHeight="1" x14ac:dyDescent="0.3">
      <c r="B2" s="58" t="s">
        <v>352</v>
      </c>
      <c r="C2" s="111" t="s">
        <v>354</v>
      </c>
      <c r="D2" s="110"/>
      <c r="E2" s="110"/>
      <c r="F2" s="110"/>
      <c r="G2" s="110"/>
      <c r="H2" s="110"/>
      <c r="I2" s="110"/>
      <c r="J2" s="110"/>
      <c r="K2" s="59"/>
      <c r="L2" s="59"/>
      <c r="M2" s="59"/>
      <c r="N2" s="59"/>
      <c r="O2" s="59"/>
      <c r="P2" s="59"/>
      <c r="Q2" s="59"/>
      <c r="R2" s="59"/>
      <c r="S2" s="59"/>
      <c r="T2" s="59"/>
      <c r="U2" s="59"/>
    </row>
    <row r="3" spans="2:21" ht="33" customHeight="1" x14ac:dyDescent="0.3">
      <c r="B3" s="58" t="s">
        <v>230</v>
      </c>
      <c r="C3" s="111" t="s">
        <v>355</v>
      </c>
      <c r="D3" s="110"/>
      <c r="E3" s="110"/>
      <c r="F3" s="110"/>
      <c r="G3" s="110"/>
      <c r="H3" s="110"/>
      <c r="I3" s="110"/>
      <c r="J3" s="110"/>
      <c r="K3" s="59"/>
      <c r="L3" s="59"/>
      <c r="M3" s="59"/>
      <c r="N3" s="61"/>
      <c r="O3" s="61"/>
      <c r="P3" s="61"/>
      <c r="Q3" s="61"/>
      <c r="R3" s="61"/>
      <c r="S3" s="61"/>
      <c r="T3" s="61"/>
      <c r="U3" s="61"/>
    </row>
    <row r="4" spans="2:21" s="62" customFormat="1" ht="19.5" customHeight="1" x14ac:dyDescent="0.25">
      <c r="B4" s="223" t="s">
        <v>225</v>
      </c>
      <c r="C4" s="223"/>
      <c r="D4" s="223"/>
      <c r="E4" s="223"/>
      <c r="F4" s="223"/>
      <c r="G4" s="223"/>
      <c r="I4" s="223" t="s">
        <v>226</v>
      </c>
      <c r="J4" s="223"/>
      <c r="L4" s="223" t="s">
        <v>227</v>
      </c>
      <c r="M4" s="223"/>
      <c r="N4" s="223"/>
      <c r="P4" s="223" t="s">
        <v>228</v>
      </c>
      <c r="Q4" s="223"/>
      <c r="S4" s="223" t="s">
        <v>229</v>
      </c>
      <c r="T4" s="223"/>
      <c r="U4" s="223"/>
    </row>
    <row r="5" spans="2:21" s="63" customFormat="1" ht="157.5" customHeight="1" x14ac:dyDescent="0.25">
      <c r="B5" s="215" t="s">
        <v>336</v>
      </c>
      <c r="C5" s="216"/>
      <c r="D5" s="216"/>
      <c r="E5" s="216"/>
      <c r="F5" s="216"/>
      <c r="G5" s="217"/>
      <c r="I5" s="215" t="s">
        <v>317</v>
      </c>
      <c r="J5" s="217"/>
      <c r="L5" s="215" t="s">
        <v>337</v>
      </c>
      <c r="M5" s="216"/>
      <c r="N5" s="217"/>
      <c r="P5" s="215" t="s">
        <v>314</v>
      </c>
      <c r="Q5" s="217"/>
      <c r="S5" s="215" t="s">
        <v>318</v>
      </c>
      <c r="T5" s="216"/>
      <c r="U5" s="217"/>
    </row>
    <row r="6" spans="2:21" s="64" customFormat="1" ht="80.25" customHeight="1" x14ac:dyDescent="0.25">
      <c r="B6" s="218"/>
      <c r="C6" s="219"/>
      <c r="D6" s="219"/>
      <c r="E6" s="219"/>
      <c r="F6" s="219"/>
      <c r="G6" s="220"/>
      <c r="I6" s="218"/>
      <c r="J6" s="220"/>
      <c r="L6" s="218"/>
      <c r="M6" s="219"/>
      <c r="N6" s="220"/>
      <c r="P6" s="218"/>
      <c r="Q6" s="220"/>
      <c r="S6" s="218"/>
      <c r="T6" s="219"/>
      <c r="U6" s="220"/>
    </row>
    <row r="7" spans="2:21" ht="82.5" customHeight="1" x14ac:dyDescent="0.3">
      <c r="B7" s="65" t="s">
        <v>0</v>
      </c>
      <c r="C7" s="65" t="s">
        <v>176</v>
      </c>
      <c r="D7" s="65" t="s">
        <v>131</v>
      </c>
      <c r="E7" s="66" t="s">
        <v>129</v>
      </c>
      <c r="F7" s="66" t="s">
        <v>316</v>
      </c>
      <c r="G7" s="66" t="s">
        <v>315</v>
      </c>
      <c r="I7" s="66" t="s">
        <v>27</v>
      </c>
      <c r="J7" s="66" t="s">
        <v>171</v>
      </c>
      <c r="L7" s="67" t="s">
        <v>215</v>
      </c>
      <c r="M7" s="67" t="s">
        <v>210</v>
      </c>
      <c r="N7" s="67" t="s">
        <v>208</v>
      </c>
      <c r="P7" s="212" t="s">
        <v>330</v>
      </c>
      <c r="Q7" s="213"/>
      <c r="S7" s="212" t="s">
        <v>331</v>
      </c>
      <c r="T7" s="214"/>
      <c r="U7" s="213"/>
    </row>
    <row r="8" spans="2:21" ht="15" customHeight="1" x14ac:dyDescent="0.3">
      <c r="B8" s="68" t="s">
        <v>3</v>
      </c>
      <c r="C8" s="68" t="s">
        <v>196</v>
      </c>
      <c r="D8" s="69">
        <v>294</v>
      </c>
      <c r="E8" s="69">
        <v>241</v>
      </c>
      <c r="F8" s="69">
        <v>190</v>
      </c>
      <c r="G8" s="69">
        <v>157</v>
      </c>
      <c r="I8" s="70" t="s">
        <v>332</v>
      </c>
      <c r="J8" s="70">
        <v>0</v>
      </c>
      <c r="L8" s="71">
        <v>1</v>
      </c>
      <c r="M8" s="69">
        <f>L8*55</f>
        <v>55</v>
      </c>
      <c r="N8" s="69">
        <f>L8*120</f>
        <v>120</v>
      </c>
      <c r="P8" s="72"/>
      <c r="Q8" s="73"/>
      <c r="S8" s="72"/>
      <c r="T8" s="72"/>
      <c r="U8" s="73"/>
    </row>
    <row r="9" spans="2:21" ht="15" customHeight="1" x14ac:dyDescent="0.3">
      <c r="B9" s="68" t="s">
        <v>4</v>
      </c>
      <c r="C9" s="68" t="s">
        <v>196</v>
      </c>
      <c r="D9" s="69">
        <v>280</v>
      </c>
      <c r="E9" s="69">
        <v>214</v>
      </c>
      <c r="F9" s="69">
        <v>162</v>
      </c>
      <c r="G9" s="69">
        <v>131</v>
      </c>
      <c r="I9" s="70" t="s">
        <v>333</v>
      </c>
      <c r="J9" s="70">
        <v>20</v>
      </c>
      <c r="L9" s="71">
        <v>2</v>
      </c>
      <c r="M9" s="69">
        <f t="shared" ref="M9:M21" si="0">L9*55</f>
        <v>110</v>
      </c>
      <c r="N9" s="69">
        <f t="shared" ref="N9:N21" si="1">L9*120</f>
        <v>240</v>
      </c>
      <c r="P9" s="74" t="s">
        <v>335</v>
      </c>
      <c r="Q9" s="73"/>
      <c r="U9" s="73"/>
    </row>
    <row r="10" spans="2:21" x14ac:dyDescent="0.3">
      <c r="B10" s="68" t="s">
        <v>6</v>
      </c>
      <c r="C10" s="68" t="s">
        <v>196</v>
      </c>
      <c r="D10" s="69">
        <v>88</v>
      </c>
      <c r="E10" s="69">
        <v>74</v>
      </c>
      <c r="F10" s="69">
        <v>55</v>
      </c>
      <c r="G10" s="69">
        <v>39</v>
      </c>
      <c r="I10" s="70" t="s">
        <v>149</v>
      </c>
      <c r="J10" s="70">
        <v>180</v>
      </c>
      <c r="L10" s="71">
        <v>3</v>
      </c>
      <c r="M10" s="69">
        <f t="shared" si="0"/>
        <v>165</v>
      </c>
      <c r="N10" s="69">
        <f t="shared" si="1"/>
        <v>360</v>
      </c>
      <c r="P10" s="75" t="s">
        <v>173</v>
      </c>
    </row>
    <row r="11" spans="2:21" x14ac:dyDescent="0.3">
      <c r="B11" s="68" t="s">
        <v>46</v>
      </c>
      <c r="C11" s="68" t="s">
        <v>196</v>
      </c>
      <c r="D11" s="69">
        <v>88</v>
      </c>
      <c r="E11" s="69">
        <v>74</v>
      </c>
      <c r="F11" s="69">
        <v>55</v>
      </c>
      <c r="G11" s="69">
        <v>39</v>
      </c>
      <c r="I11" s="70" t="s">
        <v>150</v>
      </c>
      <c r="J11" s="70">
        <v>275</v>
      </c>
      <c r="L11" s="71">
        <v>4</v>
      </c>
      <c r="M11" s="69">
        <f t="shared" si="0"/>
        <v>220</v>
      </c>
      <c r="N11" s="69">
        <f t="shared" si="1"/>
        <v>480</v>
      </c>
      <c r="P11" s="76" t="s">
        <v>172</v>
      </c>
    </row>
    <row r="12" spans="2:21" x14ac:dyDescent="0.3">
      <c r="B12" s="68" t="s">
        <v>5</v>
      </c>
      <c r="C12" s="68" t="s">
        <v>196</v>
      </c>
      <c r="D12" s="69">
        <v>164</v>
      </c>
      <c r="E12" s="69">
        <v>137</v>
      </c>
      <c r="F12" s="69">
        <v>102</v>
      </c>
      <c r="G12" s="69">
        <v>78</v>
      </c>
      <c r="I12" s="70" t="s">
        <v>151</v>
      </c>
      <c r="J12" s="70">
        <v>360</v>
      </c>
      <c r="L12" s="71">
        <v>5</v>
      </c>
      <c r="M12" s="69">
        <f t="shared" si="0"/>
        <v>275</v>
      </c>
      <c r="N12" s="69">
        <f t="shared" si="1"/>
        <v>600</v>
      </c>
      <c r="P12" s="76" t="s">
        <v>320</v>
      </c>
    </row>
    <row r="13" spans="2:21" x14ac:dyDescent="0.3">
      <c r="B13" s="68" t="s">
        <v>40</v>
      </c>
      <c r="C13" s="68" t="s">
        <v>196</v>
      </c>
      <c r="D13" s="69">
        <v>164</v>
      </c>
      <c r="E13" s="69">
        <v>137</v>
      </c>
      <c r="F13" s="69">
        <v>102</v>
      </c>
      <c r="G13" s="69">
        <v>78</v>
      </c>
      <c r="I13" s="70" t="s">
        <v>154</v>
      </c>
      <c r="J13" s="70">
        <v>530</v>
      </c>
      <c r="L13" s="71">
        <v>6</v>
      </c>
      <c r="M13" s="69">
        <f t="shared" si="0"/>
        <v>330</v>
      </c>
      <c r="N13" s="69">
        <f t="shared" si="1"/>
        <v>720</v>
      </c>
      <c r="P13" s="76" t="s">
        <v>321</v>
      </c>
    </row>
    <row r="14" spans="2:21" x14ac:dyDescent="0.3">
      <c r="B14" s="68" t="s">
        <v>28</v>
      </c>
      <c r="C14" s="68" t="s">
        <v>196</v>
      </c>
      <c r="D14" s="69">
        <v>294</v>
      </c>
      <c r="E14" s="69">
        <v>241</v>
      </c>
      <c r="F14" s="69">
        <v>190</v>
      </c>
      <c r="G14" s="69">
        <v>157</v>
      </c>
      <c r="I14" s="70" t="s">
        <v>155</v>
      </c>
      <c r="J14" s="70">
        <v>820</v>
      </c>
      <c r="L14" s="71">
        <v>7</v>
      </c>
      <c r="M14" s="69">
        <f t="shared" si="0"/>
        <v>385</v>
      </c>
      <c r="N14" s="69">
        <f t="shared" si="1"/>
        <v>840</v>
      </c>
      <c r="P14" s="76" t="s">
        <v>174</v>
      </c>
    </row>
    <row r="15" spans="2:21" x14ac:dyDescent="0.3">
      <c r="B15" s="68" t="s">
        <v>47</v>
      </c>
      <c r="C15" s="68" t="s">
        <v>196</v>
      </c>
      <c r="D15" s="69">
        <v>88</v>
      </c>
      <c r="E15" s="69">
        <v>74</v>
      </c>
      <c r="F15" s="69">
        <v>55</v>
      </c>
      <c r="G15" s="69">
        <v>39</v>
      </c>
      <c r="I15" s="70" t="s">
        <v>152</v>
      </c>
      <c r="J15" s="70">
        <v>1500</v>
      </c>
      <c r="L15" s="71">
        <v>8</v>
      </c>
      <c r="M15" s="69">
        <f t="shared" si="0"/>
        <v>440</v>
      </c>
      <c r="N15" s="69">
        <f t="shared" si="1"/>
        <v>960</v>
      </c>
      <c r="P15" s="76"/>
    </row>
    <row r="16" spans="2:21" ht="15" customHeight="1" x14ac:dyDescent="0.3">
      <c r="B16" s="68" t="s">
        <v>34</v>
      </c>
      <c r="C16" s="68" t="s">
        <v>196</v>
      </c>
      <c r="D16" s="69">
        <v>280</v>
      </c>
      <c r="E16" s="69">
        <v>214</v>
      </c>
      <c r="F16" s="69">
        <v>162</v>
      </c>
      <c r="G16" s="69">
        <v>131</v>
      </c>
      <c r="I16" s="72"/>
      <c r="J16" s="73"/>
      <c r="L16" s="71">
        <v>9</v>
      </c>
      <c r="M16" s="69">
        <f t="shared" si="0"/>
        <v>495</v>
      </c>
      <c r="N16" s="69">
        <f t="shared" si="1"/>
        <v>1080</v>
      </c>
      <c r="P16" s="74" t="s">
        <v>206</v>
      </c>
    </row>
    <row r="17" spans="2:16" x14ac:dyDescent="0.3">
      <c r="B17" s="68" t="s">
        <v>231</v>
      </c>
      <c r="C17" s="68" t="s">
        <v>196</v>
      </c>
      <c r="D17" s="69">
        <v>88</v>
      </c>
      <c r="E17" s="69">
        <v>74</v>
      </c>
      <c r="F17" s="69">
        <v>55</v>
      </c>
      <c r="G17" s="69">
        <v>39</v>
      </c>
      <c r="J17" s="73"/>
      <c r="L17" s="71">
        <v>10</v>
      </c>
      <c r="M17" s="69">
        <f t="shared" si="0"/>
        <v>550</v>
      </c>
      <c r="N17" s="69">
        <f t="shared" si="1"/>
        <v>1200</v>
      </c>
      <c r="P17" s="76" t="s">
        <v>208</v>
      </c>
    </row>
    <row r="18" spans="2:16" ht="15" customHeight="1" x14ac:dyDescent="0.3">
      <c r="B18" s="68" t="s">
        <v>35</v>
      </c>
      <c r="C18" s="68" t="s">
        <v>196</v>
      </c>
      <c r="D18" s="69">
        <v>280</v>
      </c>
      <c r="E18" s="69">
        <v>214</v>
      </c>
      <c r="F18" s="69">
        <v>162</v>
      </c>
      <c r="G18" s="69">
        <v>131</v>
      </c>
      <c r="L18" s="71">
        <v>11</v>
      </c>
      <c r="M18" s="69">
        <f t="shared" si="0"/>
        <v>605</v>
      </c>
      <c r="N18" s="69">
        <f t="shared" si="1"/>
        <v>1320</v>
      </c>
      <c r="P18" s="76" t="s">
        <v>210</v>
      </c>
    </row>
    <row r="19" spans="2:16" x14ac:dyDescent="0.3">
      <c r="B19" s="68" t="s">
        <v>36</v>
      </c>
      <c r="C19" s="68" t="s">
        <v>196</v>
      </c>
      <c r="D19" s="69">
        <v>280</v>
      </c>
      <c r="E19" s="69">
        <v>214</v>
      </c>
      <c r="F19" s="69">
        <v>162</v>
      </c>
      <c r="G19" s="69">
        <v>131</v>
      </c>
      <c r="L19" s="71">
        <v>12</v>
      </c>
      <c r="M19" s="69">
        <f t="shared" si="0"/>
        <v>660</v>
      </c>
      <c r="N19" s="69">
        <f t="shared" si="1"/>
        <v>1440</v>
      </c>
    </row>
    <row r="20" spans="2:16" ht="18" x14ac:dyDescent="0.3">
      <c r="B20" s="68" t="s">
        <v>41</v>
      </c>
      <c r="C20" s="68" t="s">
        <v>196</v>
      </c>
      <c r="D20" s="69">
        <v>164</v>
      </c>
      <c r="E20" s="69">
        <v>137</v>
      </c>
      <c r="F20" s="69">
        <v>102</v>
      </c>
      <c r="G20" s="69">
        <v>78</v>
      </c>
      <c r="L20" s="71">
        <v>13</v>
      </c>
      <c r="M20" s="69">
        <f t="shared" si="0"/>
        <v>715</v>
      </c>
      <c r="N20" s="69">
        <f t="shared" si="1"/>
        <v>1560</v>
      </c>
      <c r="P20" s="74" t="s">
        <v>349</v>
      </c>
    </row>
    <row r="21" spans="2:16" x14ac:dyDescent="0.3">
      <c r="B21" s="68" t="s">
        <v>48</v>
      </c>
      <c r="C21" s="68" t="s">
        <v>196</v>
      </c>
      <c r="D21" s="69">
        <v>88</v>
      </c>
      <c r="E21" s="69">
        <v>74</v>
      </c>
      <c r="F21" s="69">
        <v>55</v>
      </c>
      <c r="G21" s="69">
        <v>39</v>
      </c>
      <c r="L21" s="71">
        <v>14</v>
      </c>
      <c r="M21" s="69">
        <f t="shared" si="0"/>
        <v>770</v>
      </c>
      <c r="N21" s="69">
        <f t="shared" si="1"/>
        <v>1680</v>
      </c>
      <c r="P21" s="76" t="s">
        <v>350</v>
      </c>
    </row>
    <row r="22" spans="2:16" x14ac:dyDescent="0.3">
      <c r="B22" s="68" t="s">
        <v>37</v>
      </c>
      <c r="C22" s="68" t="s">
        <v>196</v>
      </c>
      <c r="D22" s="69">
        <v>280</v>
      </c>
      <c r="E22" s="69">
        <v>214</v>
      </c>
      <c r="F22" s="69">
        <v>162</v>
      </c>
      <c r="G22" s="69">
        <v>131</v>
      </c>
      <c r="L22" s="71">
        <v>15</v>
      </c>
      <c r="M22" s="77">
        <f>((L22-$L$21)*40)+770</f>
        <v>810</v>
      </c>
      <c r="N22" s="78">
        <f>((L22-$L$21)*70)+1680</f>
        <v>1750</v>
      </c>
      <c r="P22" s="102"/>
    </row>
    <row r="23" spans="2:16" x14ac:dyDescent="0.3">
      <c r="B23" s="68" t="s">
        <v>29</v>
      </c>
      <c r="C23" s="68" t="s">
        <v>196</v>
      </c>
      <c r="D23" s="69">
        <v>294</v>
      </c>
      <c r="E23" s="69">
        <v>241</v>
      </c>
      <c r="F23" s="69">
        <v>190</v>
      </c>
      <c r="G23" s="69">
        <v>157</v>
      </c>
      <c r="L23" s="71">
        <v>16</v>
      </c>
      <c r="M23" s="77">
        <f t="shared" ref="M23:M86" si="2">((L23-$L$21)*40)+770</f>
        <v>850</v>
      </c>
      <c r="N23" s="78">
        <f t="shared" ref="N23:N67" si="3">((L23-$L$21)*70)+1680</f>
        <v>1820</v>
      </c>
    </row>
    <row r="24" spans="2:16" x14ac:dyDescent="0.3">
      <c r="B24" s="68" t="s">
        <v>38</v>
      </c>
      <c r="C24" s="68" t="s">
        <v>196</v>
      </c>
      <c r="D24" s="69">
        <v>280</v>
      </c>
      <c r="E24" s="69">
        <v>214</v>
      </c>
      <c r="F24" s="69">
        <v>162</v>
      </c>
      <c r="G24" s="69">
        <v>131</v>
      </c>
      <c r="L24" s="71">
        <v>17</v>
      </c>
      <c r="M24" s="77">
        <f t="shared" si="2"/>
        <v>890</v>
      </c>
      <c r="N24" s="78">
        <f t="shared" si="3"/>
        <v>1890</v>
      </c>
    </row>
    <row r="25" spans="2:16" x14ac:dyDescent="0.3">
      <c r="B25" s="68" t="s">
        <v>49</v>
      </c>
      <c r="C25" s="68" t="s">
        <v>196</v>
      </c>
      <c r="D25" s="69">
        <v>88</v>
      </c>
      <c r="E25" s="69">
        <v>74</v>
      </c>
      <c r="F25" s="69">
        <v>55</v>
      </c>
      <c r="G25" s="69">
        <v>39</v>
      </c>
      <c r="L25" s="71">
        <v>18</v>
      </c>
      <c r="M25" s="77">
        <f t="shared" si="2"/>
        <v>930</v>
      </c>
      <c r="N25" s="78">
        <f t="shared" si="3"/>
        <v>1960</v>
      </c>
    </row>
    <row r="26" spans="2:16" x14ac:dyDescent="0.3">
      <c r="B26" s="68" t="s">
        <v>30</v>
      </c>
      <c r="C26" s="68" t="s">
        <v>196</v>
      </c>
      <c r="D26" s="69">
        <v>294</v>
      </c>
      <c r="E26" s="69">
        <v>241</v>
      </c>
      <c r="F26" s="69">
        <v>190</v>
      </c>
      <c r="G26" s="69">
        <v>157</v>
      </c>
      <c r="L26" s="71">
        <v>19</v>
      </c>
      <c r="M26" s="77">
        <f t="shared" si="2"/>
        <v>970</v>
      </c>
      <c r="N26" s="78">
        <f t="shared" si="3"/>
        <v>2030</v>
      </c>
    </row>
    <row r="27" spans="2:16" x14ac:dyDescent="0.3">
      <c r="B27" s="68" t="s">
        <v>50</v>
      </c>
      <c r="C27" s="68" t="s">
        <v>196</v>
      </c>
      <c r="D27" s="69">
        <v>88</v>
      </c>
      <c r="E27" s="69">
        <v>74</v>
      </c>
      <c r="F27" s="69">
        <v>55</v>
      </c>
      <c r="G27" s="69">
        <v>39</v>
      </c>
      <c r="L27" s="71">
        <v>20</v>
      </c>
      <c r="M27" s="77">
        <f t="shared" si="2"/>
        <v>1010</v>
      </c>
      <c r="N27" s="78">
        <f t="shared" si="3"/>
        <v>2100</v>
      </c>
    </row>
    <row r="28" spans="2:16" x14ac:dyDescent="0.3">
      <c r="B28" s="68" t="s">
        <v>134</v>
      </c>
      <c r="C28" s="68" t="s">
        <v>196</v>
      </c>
      <c r="D28" s="69">
        <v>294</v>
      </c>
      <c r="E28" s="69">
        <v>241</v>
      </c>
      <c r="F28" s="69">
        <v>190</v>
      </c>
      <c r="G28" s="69">
        <v>157</v>
      </c>
      <c r="L28" s="71">
        <v>21</v>
      </c>
      <c r="M28" s="77">
        <f t="shared" si="2"/>
        <v>1050</v>
      </c>
      <c r="N28" s="78">
        <f t="shared" si="3"/>
        <v>2170</v>
      </c>
    </row>
    <row r="29" spans="2:16" x14ac:dyDescent="0.3">
      <c r="B29" s="68" t="s">
        <v>42</v>
      </c>
      <c r="C29" s="68" t="s">
        <v>196</v>
      </c>
      <c r="D29" s="69">
        <v>164</v>
      </c>
      <c r="E29" s="69">
        <v>137</v>
      </c>
      <c r="F29" s="69">
        <v>102</v>
      </c>
      <c r="G29" s="69">
        <v>78</v>
      </c>
      <c r="L29" s="71">
        <v>22</v>
      </c>
      <c r="M29" s="77">
        <f t="shared" si="2"/>
        <v>1090</v>
      </c>
      <c r="N29" s="78">
        <f t="shared" si="3"/>
        <v>2240</v>
      </c>
    </row>
    <row r="30" spans="2:16" x14ac:dyDescent="0.3">
      <c r="B30" s="68" t="s">
        <v>31</v>
      </c>
      <c r="C30" s="68" t="s">
        <v>196</v>
      </c>
      <c r="D30" s="69">
        <v>294</v>
      </c>
      <c r="E30" s="69">
        <v>241</v>
      </c>
      <c r="F30" s="69">
        <v>190</v>
      </c>
      <c r="G30" s="69">
        <v>157</v>
      </c>
      <c r="L30" s="71">
        <v>23</v>
      </c>
      <c r="M30" s="77">
        <f t="shared" si="2"/>
        <v>1130</v>
      </c>
      <c r="N30" s="78">
        <f t="shared" si="3"/>
        <v>2310</v>
      </c>
    </row>
    <row r="31" spans="2:16" x14ac:dyDescent="0.3">
      <c r="B31" s="68" t="s">
        <v>32</v>
      </c>
      <c r="C31" s="68" t="s">
        <v>196</v>
      </c>
      <c r="D31" s="69">
        <v>294</v>
      </c>
      <c r="E31" s="69">
        <v>241</v>
      </c>
      <c r="F31" s="69">
        <v>190</v>
      </c>
      <c r="G31" s="69">
        <v>157</v>
      </c>
      <c r="L31" s="71">
        <v>24</v>
      </c>
      <c r="M31" s="77">
        <f t="shared" si="2"/>
        <v>1170</v>
      </c>
      <c r="N31" s="78">
        <f t="shared" si="3"/>
        <v>2380</v>
      </c>
    </row>
    <row r="32" spans="2:16" x14ac:dyDescent="0.3">
      <c r="B32" s="68" t="s">
        <v>51</v>
      </c>
      <c r="C32" s="68" t="s">
        <v>196</v>
      </c>
      <c r="D32" s="69">
        <v>88</v>
      </c>
      <c r="E32" s="69">
        <v>74</v>
      </c>
      <c r="F32" s="69">
        <v>55</v>
      </c>
      <c r="G32" s="69">
        <v>39</v>
      </c>
      <c r="L32" s="71">
        <v>25</v>
      </c>
      <c r="M32" s="77">
        <f t="shared" si="2"/>
        <v>1210</v>
      </c>
      <c r="N32" s="78">
        <f t="shared" si="3"/>
        <v>2450</v>
      </c>
    </row>
    <row r="33" spans="2:14" x14ac:dyDescent="0.3">
      <c r="B33" s="68" t="s">
        <v>43</v>
      </c>
      <c r="C33" s="68" t="s">
        <v>196</v>
      </c>
      <c r="D33" s="69">
        <v>164</v>
      </c>
      <c r="E33" s="69">
        <v>137</v>
      </c>
      <c r="F33" s="69">
        <v>102</v>
      </c>
      <c r="G33" s="69">
        <v>78</v>
      </c>
      <c r="L33" s="71">
        <v>26</v>
      </c>
      <c r="M33" s="77">
        <f t="shared" si="2"/>
        <v>1250</v>
      </c>
      <c r="N33" s="78">
        <f t="shared" si="3"/>
        <v>2520</v>
      </c>
    </row>
    <row r="34" spans="2:14" x14ac:dyDescent="0.3">
      <c r="B34" s="68" t="s">
        <v>52</v>
      </c>
      <c r="C34" s="68" t="s">
        <v>196</v>
      </c>
      <c r="D34" s="69">
        <v>88</v>
      </c>
      <c r="E34" s="69">
        <v>74</v>
      </c>
      <c r="F34" s="69">
        <v>55</v>
      </c>
      <c r="G34" s="69">
        <v>39</v>
      </c>
      <c r="L34" s="71">
        <v>27</v>
      </c>
      <c r="M34" s="77">
        <f t="shared" si="2"/>
        <v>1290</v>
      </c>
      <c r="N34" s="78">
        <f t="shared" si="3"/>
        <v>2590</v>
      </c>
    </row>
    <row r="35" spans="2:14" x14ac:dyDescent="0.3">
      <c r="B35" s="68" t="s">
        <v>98</v>
      </c>
      <c r="C35" s="68" t="s">
        <v>196</v>
      </c>
      <c r="D35" s="69">
        <v>88</v>
      </c>
      <c r="E35" s="69">
        <v>74</v>
      </c>
      <c r="F35" s="69">
        <v>55</v>
      </c>
      <c r="G35" s="69">
        <v>39</v>
      </c>
      <c r="L35" s="71">
        <v>28</v>
      </c>
      <c r="M35" s="77">
        <f t="shared" si="2"/>
        <v>1330</v>
      </c>
      <c r="N35" s="78">
        <f t="shared" si="3"/>
        <v>2660</v>
      </c>
    </row>
    <row r="36" spans="2:14" x14ac:dyDescent="0.3">
      <c r="B36" s="68" t="s">
        <v>153</v>
      </c>
      <c r="C36" s="68" t="s">
        <v>196</v>
      </c>
      <c r="D36" s="69">
        <v>88</v>
      </c>
      <c r="E36" s="69">
        <v>74</v>
      </c>
      <c r="F36" s="69">
        <v>55</v>
      </c>
      <c r="G36" s="69">
        <v>39</v>
      </c>
      <c r="L36" s="71">
        <v>29</v>
      </c>
      <c r="M36" s="77">
        <f t="shared" si="2"/>
        <v>1370</v>
      </c>
      <c r="N36" s="78">
        <f t="shared" si="3"/>
        <v>2730</v>
      </c>
    </row>
    <row r="37" spans="2:14" x14ac:dyDescent="0.3">
      <c r="B37" s="68" t="s">
        <v>44</v>
      </c>
      <c r="C37" s="68" t="s">
        <v>196</v>
      </c>
      <c r="D37" s="69">
        <v>164</v>
      </c>
      <c r="E37" s="69">
        <v>137</v>
      </c>
      <c r="F37" s="69">
        <v>102</v>
      </c>
      <c r="G37" s="69">
        <v>78</v>
      </c>
      <c r="L37" s="71">
        <v>30</v>
      </c>
      <c r="M37" s="77">
        <f t="shared" si="2"/>
        <v>1410</v>
      </c>
      <c r="N37" s="78">
        <f t="shared" si="3"/>
        <v>2800</v>
      </c>
    </row>
    <row r="38" spans="2:14" x14ac:dyDescent="0.3">
      <c r="B38" s="68" t="s">
        <v>45</v>
      </c>
      <c r="C38" s="68" t="s">
        <v>196</v>
      </c>
      <c r="D38" s="69">
        <v>164</v>
      </c>
      <c r="E38" s="69">
        <v>137</v>
      </c>
      <c r="F38" s="69">
        <v>102</v>
      </c>
      <c r="G38" s="69">
        <v>78</v>
      </c>
      <c r="L38" s="71">
        <v>31</v>
      </c>
      <c r="M38" s="77">
        <f t="shared" si="2"/>
        <v>1450</v>
      </c>
      <c r="N38" s="78">
        <f t="shared" si="3"/>
        <v>2870</v>
      </c>
    </row>
    <row r="39" spans="2:14" x14ac:dyDescent="0.3">
      <c r="B39" s="68" t="s">
        <v>33</v>
      </c>
      <c r="C39" s="68" t="s">
        <v>196</v>
      </c>
      <c r="D39" s="69">
        <v>294</v>
      </c>
      <c r="E39" s="69">
        <v>241</v>
      </c>
      <c r="F39" s="69">
        <v>190</v>
      </c>
      <c r="G39" s="69">
        <v>157</v>
      </c>
      <c r="L39" s="71">
        <v>32</v>
      </c>
      <c r="M39" s="77">
        <f t="shared" si="2"/>
        <v>1490</v>
      </c>
      <c r="N39" s="78">
        <f t="shared" si="3"/>
        <v>2940</v>
      </c>
    </row>
    <row r="40" spans="2:14" x14ac:dyDescent="0.3">
      <c r="B40" s="68" t="s">
        <v>53</v>
      </c>
      <c r="C40" s="68" t="s">
        <v>196</v>
      </c>
      <c r="D40" s="69">
        <v>88</v>
      </c>
      <c r="E40" s="69">
        <v>74</v>
      </c>
      <c r="F40" s="69">
        <v>55</v>
      </c>
      <c r="G40" s="69">
        <v>39</v>
      </c>
      <c r="L40" s="71">
        <v>33</v>
      </c>
      <c r="M40" s="77">
        <f t="shared" si="2"/>
        <v>1530</v>
      </c>
      <c r="N40" s="78">
        <f t="shared" si="3"/>
        <v>3010</v>
      </c>
    </row>
    <row r="41" spans="2:14" x14ac:dyDescent="0.3">
      <c r="B41" s="68" t="s">
        <v>39</v>
      </c>
      <c r="C41" s="68" t="s">
        <v>196</v>
      </c>
      <c r="D41" s="69">
        <v>280</v>
      </c>
      <c r="E41" s="69">
        <v>214</v>
      </c>
      <c r="F41" s="69">
        <v>162</v>
      </c>
      <c r="G41" s="69">
        <v>131</v>
      </c>
      <c r="L41" s="71">
        <v>34</v>
      </c>
      <c r="M41" s="77">
        <f t="shared" si="2"/>
        <v>1570</v>
      </c>
      <c r="N41" s="78">
        <f t="shared" si="3"/>
        <v>3080</v>
      </c>
    </row>
    <row r="42" spans="2:14" x14ac:dyDescent="0.3">
      <c r="B42" s="70" t="s">
        <v>7</v>
      </c>
      <c r="C42" s="70" t="s">
        <v>197</v>
      </c>
      <c r="D42" s="79">
        <v>77</v>
      </c>
      <c r="E42" s="79">
        <v>57</v>
      </c>
      <c r="F42" s="79">
        <v>40</v>
      </c>
      <c r="G42" s="79">
        <v>32</v>
      </c>
      <c r="L42" s="71">
        <v>35</v>
      </c>
      <c r="M42" s="77">
        <f t="shared" si="2"/>
        <v>1610</v>
      </c>
      <c r="N42" s="78">
        <f t="shared" si="3"/>
        <v>3150</v>
      </c>
    </row>
    <row r="43" spans="2:14" x14ac:dyDescent="0.3">
      <c r="B43" s="70" t="s">
        <v>55</v>
      </c>
      <c r="C43" s="70" t="s">
        <v>197</v>
      </c>
      <c r="D43" s="79">
        <v>108</v>
      </c>
      <c r="E43" s="79">
        <v>80</v>
      </c>
      <c r="F43" s="79">
        <v>57</v>
      </c>
      <c r="G43" s="79">
        <v>45</v>
      </c>
      <c r="L43" s="71">
        <v>36</v>
      </c>
      <c r="M43" s="77">
        <f t="shared" si="2"/>
        <v>1650</v>
      </c>
      <c r="N43" s="78">
        <f t="shared" si="3"/>
        <v>3220</v>
      </c>
    </row>
    <row r="44" spans="2:14" x14ac:dyDescent="0.3">
      <c r="B44" s="70" t="s">
        <v>56</v>
      </c>
      <c r="C44" s="70" t="s">
        <v>197</v>
      </c>
      <c r="D44" s="79">
        <v>47</v>
      </c>
      <c r="E44" s="79">
        <v>33</v>
      </c>
      <c r="F44" s="79">
        <v>22</v>
      </c>
      <c r="G44" s="79">
        <v>17</v>
      </c>
      <c r="L44" s="71">
        <v>37</v>
      </c>
      <c r="M44" s="77">
        <f t="shared" si="2"/>
        <v>1690</v>
      </c>
      <c r="N44" s="78">
        <f t="shared" si="3"/>
        <v>3290</v>
      </c>
    </row>
    <row r="45" spans="2:14" x14ac:dyDescent="0.3">
      <c r="B45" s="70" t="s">
        <v>232</v>
      </c>
      <c r="C45" s="70" t="s">
        <v>197</v>
      </c>
      <c r="D45" s="79">
        <v>108</v>
      </c>
      <c r="E45" s="79">
        <v>80</v>
      </c>
      <c r="F45" s="79">
        <v>57</v>
      </c>
      <c r="G45" s="79">
        <v>45</v>
      </c>
      <c r="L45" s="71">
        <v>38</v>
      </c>
      <c r="M45" s="77">
        <f t="shared" si="2"/>
        <v>1730</v>
      </c>
      <c r="N45" s="78">
        <f t="shared" si="3"/>
        <v>3360</v>
      </c>
    </row>
    <row r="46" spans="2:14" x14ac:dyDescent="0.3">
      <c r="B46" s="70" t="s">
        <v>233</v>
      </c>
      <c r="C46" s="70" t="s">
        <v>197</v>
      </c>
      <c r="D46" s="79">
        <v>108</v>
      </c>
      <c r="E46" s="79">
        <v>80</v>
      </c>
      <c r="F46" s="79">
        <v>57</v>
      </c>
      <c r="G46" s="79">
        <v>45</v>
      </c>
      <c r="L46" s="71">
        <v>39</v>
      </c>
      <c r="M46" s="77">
        <f t="shared" si="2"/>
        <v>1770</v>
      </c>
      <c r="N46" s="78">
        <f t="shared" si="3"/>
        <v>3430</v>
      </c>
    </row>
    <row r="47" spans="2:14" x14ac:dyDescent="0.3">
      <c r="B47" s="70" t="s">
        <v>57</v>
      </c>
      <c r="C47" s="70" t="s">
        <v>197</v>
      </c>
      <c r="D47" s="79">
        <v>108</v>
      </c>
      <c r="E47" s="79">
        <v>80</v>
      </c>
      <c r="F47" s="79">
        <v>57</v>
      </c>
      <c r="G47" s="79">
        <v>45</v>
      </c>
      <c r="L47" s="71">
        <v>40</v>
      </c>
      <c r="M47" s="77">
        <f t="shared" si="2"/>
        <v>1810</v>
      </c>
      <c r="N47" s="78">
        <f t="shared" si="3"/>
        <v>3500</v>
      </c>
    </row>
    <row r="48" spans="2:14" x14ac:dyDescent="0.3">
      <c r="B48" s="70" t="s">
        <v>58</v>
      </c>
      <c r="C48" s="70" t="s">
        <v>197</v>
      </c>
      <c r="D48" s="79">
        <v>47</v>
      </c>
      <c r="E48" s="79">
        <v>33</v>
      </c>
      <c r="F48" s="79">
        <v>22</v>
      </c>
      <c r="G48" s="79">
        <v>17</v>
      </c>
      <c r="L48" s="71">
        <v>41</v>
      </c>
      <c r="M48" s="77">
        <f t="shared" si="2"/>
        <v>1850</v>
      </c>
      <c r="N48" s="78">
        <f t="shared" si="3"/>
        <v>3570</v>
      </c>
    </row>
    <row r="49" spans="2:14" x14ac:dyDescent="0.3">
      <c r="B49" s="70" t="s">
        <v>59</v>
      </c>
      <c r="C49" s="70" t="s">
        <v>197</v>
      </c>
      <c r="D49" s="79">
        <v>77</v>
      </c>
      <c r="E49" s="79">
        <v>57</v>
      </c>
      <c r="F49" s="79">
        <v>40</v>
      </c>
      <c r="G49" s="79">
        <v>32</v>
      </c>
      <c r="L49" s="71">
        <v>42</v>
      </c>
      <c r="M49" s="77">
        <f t="shared" si="2"/>
        <v>1890</v>
      </c>
      <c r="N49" s="78">
        <f t="shared" si="3"/>
        <v>3640</v>
      </c>
    </row>
    <row r="50" spans="2:14" x14ac:dyDescent="0.3">
      <c r="B50" s="70" t="s">
        <v>234</v>
      </c>
      <c r="C50" s="70" t="s">
        <v>197</v>
      </c>
      <c r="D50" s="79">
        <v>77</v>
      </c>
      <c r="E50" s="79">
        <v>57</v>
      </c>
      <c r="F50" s="79">
        <v>40</v>
      </c>
      <c r="G50" s="79">
        <v>32</v>
      </c>
      <c r="L50" s="71">
        <v>43</v>
      </c>
      <c r="M50" s="77">
        <f t="shared" si="2"/>
        <v>1930</v>
      </c>
      <c r="N50" s="78">
        <f t="shared" si="3"/>
        <v>3710</v>
      </c>
    </row>
    <row r="51" spans="2:14" x14ac:dyDescent="0.3">
      <c r="B51" s="70" t="s">
        <v>60</v>
      </c>
      <c r="C51" s="70" t="s">
        <v>197</v>
      </c>
      <c r="D51" s="79">
        <v>47</v>
      </c>
      <c r="E51" s="79">
        <v>33</v>
      </c>
      <c r="F51" s="79">
        <v>22</v>
      </c>
      <c r="G51" s="79">
        <v>17</v>
      </c>
      <c r="L51" s="71">
        <v>44</v>
      </c>
      <c r="M51" s="77">
        <f t="shared" si="2"/>
        <v>1970</v>
      </c>
      <c r="N51" s="78">
        <f t="shared" si="3"/>
        <v>3780</v>
      </c>
    </row>
    <row r="52" spans="2:14" x14ac:dyDescent="0.3">
      <c r="B52" s="70" t="s">
        <v>235</v>
      </c>
      <c r="C52" s="70" t="s">
        <v>197</v>
      </c>
      <c r="D52" s="79">
        <v>108</v>
      </c>
      <c r="E52" s="79">
        <v>80</v>
      </c>
      <c r="F52" s="79">
        <v>57</v>
      </c>
      <c r="G52" s="79">
        <v>45</v>
      </c>
      <c r="L52" s="71">
        <v>45</v>
      </c>
      <c r="M52" s="77">
        <f t="shared" si="2"/>
        <v>2010</v>
      </c>
      <c r="N52" s="78">
        <f t="shared" si="3"/>
        <v>3850</v>
      </c>
    </row>
    <row r="53" spans="2:14" x14ac:dyDescent="0.3">
      <c r="B53" s="70" t="s">
        <v>61</v>
      </c>
      <c r="C53" s="70" t="s">
        <v>197</v>
      </c>
      <c r="D53" s="79">
        <v>47</v>
      </c>
      <c r="E53" s="79">
        <v>33</v>
      </c>
      <c r="F53" s="79">
        <v>22</v>
      </c>
      <c r="G53" s="79">
        <v>17</v>
      </c>
      <c r="L53" s="71">
        <v>46</v>
      </c>
      <c r="M53" s="77">
        <f t="shared" si="2"/>
        <v>2050</v>
      </c>
      <c r="N53" s="78">
        <f t="shared" si="3"/>
        <v>3920</v>
      </c>
    </row>
    <row r="54" spans="2:14" x14ac:dyDescent="0.3">
      <c r="B54" s="70" t="s">
        <v>236</v>
      </c>
      <c r="C54" s="70" t="s">
        <v>197</v>
      </c>
      <c r="D54" s="79">
        <v>47</v>
      </c>
      <c r="E54" s="79">
        <v>33</v>
      </c>
      <c r="F54" s="79">
        <v>22</v>
      </c>
      <c r="G54" s="79">
        <v>17</v>
      </c>
      <c r="L54" s="71">
        <v>47</v>
      </c>
      <c r="M54" s="77">
        <f t="shared" si="2"/>
        <v>2090</v>
      </c>
      <c r="N54" s="78">
        <f t="shared" si="3"/>
        <v>3990</v>
      </c>
    </row>
    <row r="55" spans="2:14" x14ac:dyDescent="0.3">
      <c r="B55" s="70" t="s">
        <v>237</v>
      </c>
      <c r="C55" s="70" t="s">
        <v>197</v>
      </c>
      <c r="D55" s="79">
        <v>47</v>
      </c>
      <c r="E55" s="79">
        <v>33</v>
      </c>
      <c r="F55" s="79">
        <v>22</v>
      </c>
      <c r="G55" s="79">
        <v>17</v>
      </c>
      <c r="L55" s="71">
        <v>48</v>
      </c>
      <c r="M55" s="77">
        <f t="shared" si="2"/>
        <v>2130</v>
      </c>
      <c r="N55" s="78">
        <f t="shared" si="3"/>
        <v>4060</v>
      </c>
    </row>
    <row r="56" spans="2:14" x14ac:dyDescent="0.3">
      <c r="B56" s="70" t="s">
        <v>62</v>
      </c>
      <c r="C56" s="70" t="s">
        <v>197</v>
      </c>
      <c r="D56" s="79">
        <v>47</v>
      </c>
      <c r="E56" s="79">
        <v>33</v>
      </c>
      <c r="F56" s="79">
        <v>22</v>
      </c>
      <c r="G56" s="79">
        <v>17</v>
      </c>
      <c r="L56" s="71">
        <v>49</v>
      </c>
      <c r="M56" s="77">
        <f t="shared" si="2"/>
        <v>2170</v>
      </c>
      <c r="N56" s="78">
        <f t="shared" si="3"/>
        <v>4130</v>
      </c>
    </row>
    <row r="57" spans="2:14" x14ac:dyDescent="0.3">
      <c r="B57" s="70" t="s">
        <v>63</v>
      </c>
      <c r="C57" s="70" t="s">
        <v>197</v>
      </c>
      <c r="D57" s="79">
        <v>77</v>
      </c>
      <c r="E57" s="79">
        <v>57</v>
      </c>
      <c r="F57" s="79">
        <v>40</v>
      </c>
      <c r="G57" s="79">
        <v>32</v>
      </c>
      <c r="L57" s="71">
        <v>50</v>
      </c>
      <c r="M57" s="77">
        <f t="shared" si="2"/>
        <v>2210</v>
      </c>
      <c r="N57" s="78">
        <f t="shared" si="3"/>
        <v>4200</v>
      </c>
    </row>
    <row r="58" spans="2:14" x14ac:dyDescent="0.3">
      <c r="B58" s="70" t="s">
        <v>64</v>
      </c>
      <c r="C58" s="70" t="s">
        <v>197</v>
      </c>
      <c r="D58" s="79">
        <v>108</v>
      </c>
      <c r="E58" s="79">
        <v>80</v>
      </c>
      <c r="F58" s="79">
        <v>57</v>
      </c>
      <c r="G58" s="79">
        <v>45</v>
      </c>
      <c r="L58" s="71">
        <v>51</v>
      </c>
      <c r="M58" s="77">
        <f t="shared" si="2"/>
        <v>2250</v>
      </c>
      <c r="N58" s="78">
        <f t="shared" si="3"/>
        <v>4270</v>
      </c>
    </row>
    <row r="59" spans="2:14" x14ac:dyDescent="0.3">
      <c r="B59" s="70" t="s">
        <v>238</v>
      </c>
      <c r="C59" s="70" t="s">
        <v>197</v>
      </c>
      <c r="D59" s="79">
        <v>47</v>
      </c>
      <c r="E59" s="79">
        <v>33</v>
      </c>
      <c r="F59" s="79">
        <v>22</v>
      </c>
      <c r="G59" s="79">
        <v>17</v>
      </c>
      <c r="L59" s="71">
        <v>52</v>
      </c>
      <c r="M59" s="77">
        <f t="shared" si="2"/>
        <v>2290</v>
      </c>
      <c r="N59" s="78">
        <f t="shared" si="3"/>
        <v>4340</v>
      </c>
    </row>
    <row r="60" spans="2:14" x14ac:dyDescent="0.3">
      <c r="B60" s="70" t="s">
        <v>65</v>
      </c>
      <c r="C60" s="70" t="s">
        <v>197</v>
      </c>
      <c r="D60" s="79">
        <v>108</v>
      </c>
      <c r="E60" s="79">
        <v>80</v>
      </c>
      <c r="F60" s="79">
        <v>57</v>
      </c>
      <c r="G60" s="79">
        <v>45</v>
      </c>
      <c r="L60" s="71">
        <v>53</v>
      </c>
      <c r="M60" s="77">
        <f t="shared" si="2"/>
        <v>2330</v>
      </c>
      <c r="N60" s="78">
        <f t="shared" si="3"/>
        <v>4410</v>
      </c>
    </row>
    <row r="61" spans="2:14" x14ac:dyDescent="0.3">
      <c r="B61" s="70" t="s">
        <v>239</v>
      </c>
      <c r="C61" s="70" t="s">
        <v>197</v>
      </c>
      <c r="D61" s="79">
        <v>77</v>
      </c>
      <c r="E61" s="79">
        <v>57</v>
      </c>
      <c r="F61" s="79">
        <v>40</v>
      </c>
      <c r="G61" s="79">
        <v>32</v>
      </c>
      <c r="L61" s="71">
        <v>54</v>
      </c>
      <c r="M61" s="77">
        <f t="shared" si="2"/>
        <v>2370</v>
      </c>
      <c r="N61" s="78">
        <f t="shared" si="3"/>
        <v>4480</v>
      </c>
    </row>
    <row r="62" spans="2:14" x14ac:dyDescent="0.3">
      <c r="B62" s="70" t="s">
        <v>240</v>
      </c>
      <c r="C62" s="70" t="s">
        <v>197</v>
      </c>
      <c r="D62" s="79">
        <v>47</v>
      </c>
      <c r="E62" s="79">
        <v>33</v>
      </c>
      <c r="F62" s="79">
        <v>22</v>
      </c>
      <c r="G62" s="79">
        <v>17</v>
      </c>
      <c r="L62" s="71">
        <v>55</v>
      </c>
      <c r="M62" s="77">
        <f t="shared" si="2"/>
        <v>2410</v>
      </c>
      <c r="N62" s="78">
        <f t="shared" si="3"/>
        <v>4550</v>
      </c>
    </row>
    <row r="63" spans="2:14" x14ac:dyDescent="0.3">
      <c r="B63" s="70" t="s">
        <v>66</v>
      </c>
      <c r="C63" s="70" t="s">
        <v>197</v>
      </c>
      <c r="D63" s="79">
        <v>47</v>
      </c>
      <c r="E63" s="79">
        <v>33</v>
      </c>
      <c r="F63" s="79">
        <v>22</v>
      </c>
      <c r="G63" s="79">
        <v>17</v>
      </c>
      <c r="L63" s="71">
        <v>56</v>
      </c>
      <c r="M63" s="77">
        <f t="shared" si="2"/>
        <v>2450</v>
      </c>
      <c r="N63" s="78">
        <f t="shared" si="3"/>
        <v>4620</v>
      </c>
    </row>
    <row r="64" spans="2:14" x14ac:dyDescent="0.3">
      <c r="B64" s="70" t="s">
        <v>241</v>
      </c>
      <c r="C64" s="70" t="s">
        <v>197</v>
      </c>
      <c r="D64" s="79">
        <v>77</v>
      </c>
      <c r="E64" s="79">
        <v>57</v>
      </c>
      <c r="F64" s="79">
        <v>40</v>
      </c>
      <c r="G64" s="79">
        <v>32</v>
      </c>
      <c r="L64" s="71">
        <v>57</v>
      </c>
      <c r="M64" s="77">
        <f t="shared" si="2"/>
        <v>2490</v>
      </c>
      <c r="N64" s="78">
        <f t="shared" si="3"/>
        <v>4690</v>
      </c>
    </row>
    <row r="65" spans="2:14" x14ac:dyDescent="0.3">
      <c r="B65" s="70" t="s">
        <v>242</v>
      </c>
      <c r="C65" s="70" t="s">
        <v>197</v>
      </c>
      <c r="D65" s="79">
        <v>47</v>
      </c>
      <c r="E65" s="79">
        <v>33</v>
      </c>
      <c r="F65" s="79">
        <v>22</v>
      </c>
      <c r="G65" s="79">
        <v>17</v>
      </c>
      <c r="L65" s="71">
        <v>58</v>
      </c>
      <c r="M65" s="77">
        <f t="shared" si="2"/>
        <v>2530</v>
      </c>
      <c r="N65" s="78">
        <f t="shared" si="3"/>
        <v>4760</v>
      </c>
    </row>
    <row r="66" spans="2:14" x14ac:dyDescent="0.3">
      <c r="B66" s="70" t="s">
        <v>243</v>
      </c>
      <c r="C66" s="70" t="s">
        <v>197</v>
      </c>
      <c r="D66" s="79">
        <v>47</v>
      </c>
      <c r="E66" s="79">
        <v>33</v>
      </c>
      <c r="F66" s="79">
        <v>22</v>
      </c>
      <c r="G66" s="79">
        <v>17</v>
      </c>
      <c r="L66" s="71">
        <v>59</v>
      </c>
      <c r="M66" s="77">
        <f t="shared" si="2"/>
        <v>2570</v>
      </c>
      <c r="N66" s="78">
        <f t="shared" si="3"/>
        <v>4830</v>
      </c>
    </row>
    <row r="67" spans="2:14" x14ac:dyDescent="0.3">
      <c r="B67" s="70" t="s">
        <v>244</v>
      </c>
      <c r="C67" s="70" t="s">
        <v>197</v>
      </c>
      <c r="D67" s="79">
        <v>47</v>
      </c>
      <c r="E67" s="79">
        <v>33</v>
      </c>
      <c r="F67" s="79">
        <v>22</v>
      </c>
      <c r="G67" s="79">
        <v>17</v>
      </c>
      <c r="L67" s="71">
        <v>60</v>
      </c>
      <c r="M67" s="77">
        <f t="shared" si="2"/>
        <v>2610</v>
      </c>
      <c r="N67" s="78">
        <f t="shared" si="3"/>
        <v>4900</v>
      </c>
    </row>
    <row r="68" spans="2:14" x14ac:dyDescent="0.3">
      <c r="B68" s="70" t="s">
        <v>67</v>
      </c>
      <c r="C68" s="70" t="s">
        <v>197</v>
      </c>
      <c r="D68" s="79">
        <v>77</v>
      </c>
      <c r="E68" s="79">
        <v>57</v>
      </c>
      <c r="F68" s="79">
        <v>40</v>
      </c>
      <c r="G68" s="79">
        <v>32</v>
      </c>
      <c r="L68" s="80">
        <v>61</v>
      </c>
      <c r="M68" s="77">
        <f t="shared" si="2"/>
        <v>2650</v>
      </c>
      <c r="N68" s="81">
        <f>((L68-$L$67)*50)+4900</f>
        <v>4950</v>
      </c>
    </row>
    <row r="69" spans="2:14" x14ac:dyDescent="0.3">
      <c r="B69" s="70" t="s">
        <v>68</v>
      </c>
      <c r="C69" s="70" t="s">
        <v>197</v>
      </c>
      <c r="D69" s="79">
        <v>108</v>
      </c>
      <c r="E69" s="79">
        <v>80</v>
      </c>
      <c r="F69" s="79">
        <v>57</v>
      </c>
      <c r="G69" s="79">
        <v>45</v>
      </c>
      <c r="L69" s="71">
        <v>62</v>
      </c>
      <c r="M69" s="77">
        <f t="shared" si="2"/>
        <v>2690</v>
      </c>
      <c r="N69" s="81">
        <f t="shared" ref="N69:N97" si="4">((L69-$L$67)*50)+4900</f>
        <v>5000</v>
      </c>
    </row>
    <row r="70" spans="2:14" x14ac:dyDescent="0.3">
      <c r="B70" s="70" t="s">
        <v>245</v>
      </c>
      <c r="C70" s="70" t="s">
        <v>197</v>
      </c>
      <c r="D70" s="79">
        <v>108</v>
      </c>
      <c r="E70" s="79">
        <v>80</v>
      </c>
      <c r="F70" s="79">
        <v>57</v>
      </c>
      <c r="G70" s="79">
        <v>45</v>
      </c>
      <c r="L70" s="71">
        <v>63</v>
      </c>
      <c r="M70" s="77">
        <f t="shared" si="2"/>
        <v>2730</v>
      </c>
      <c r="N70" s="81">
        <f t="shared" si="4"/>
        <v>5050</v>
      </c>
    </row>
    <row r="71" spans="2:14" x14ac:dyDescent="0.3">
      <c r="B71" s="70" t="s">
        <v>246</v>
      </c>
      <c r="C71" s="70" t="s">
        <v>197</v>
      </c>
      <c r="D71" s="79">
        <v>77</v>
      </c>
      <c r="E71" s="79">
        <v>57</v>
      </c>
      <c r="F71" s="79">
        <v>40</v>
      </c>
      <c r="G71" s="79">
        <v>32</v>
      </c>
      <c r="L71" s="71">
        <v>64</v>
      </c>
      <c r="M71" s="77">
        <f t="shared" si="2"/>
        <v>2770</v>
      </c>
      <c r="N71" s="81">
        <f t="shared" si="4"/>
        <v>5100</v>
      </c>
    </row>
    <row r="72" spans="2:14" x14ac:dyDescent="0.3">
      <c r="B72" s="70" t="s">
        <v>327</v>
      </c>
      <c r="C72" s="70" t="s">
        <v>197</v>
      </c>
      <c r="D72" s="79">
        <v>47</v>
      </c>
      <c r="E72" s="79">
        <v>33</v>
      </c>
      <c r="F72" s="79">
        <v>22</v>
      </c>
      <c r="G72" s="79">
        <v>17</v>
      </c>
      <c r="L72" s="71">
        <v>65</v>
      </c>
      <c r="M72" s="77">
        <f t="shared" si="2"/>
        <v>2810</v>
      </c>
      <c r="N72" s="81">
        <f t="shared" si="4"/>
        <v>5150</v>
      </c>
    </row>
    <row r="73" spans="2:14" x14ac:dyDescent="0.3">
      <c r="B73" s="70" t="s">
        <v>247</v>
      </c>
      <c r="C73" s="70" t="s">
        <v>197</v>
      </c>
      <c r="D73" s="79">
        <v>108</v>
      </c>
      <c r="E73" s="79">
        <v>80</v>
      </c>
      <c r="F73" s="79">
        <v>57</v>
      </c>
      <c r="G73" s="79">
        <v>45</v>
      </c>
      <c r="L73" s="71">
        <v>66</v>
      </c>
      <c r="M73" s="77">
        <f t="shared" si="2"/>
        <v>2850</v>
      </c>
      <c r="N73" s="81">
        <f t="shared" si="4"/>
        <v>5200</v>
      </c>
    </row>
    <row r="74" spans="2:14" x14ac:dyDescent="0.3">
      <c r="B74" s="70" t="s">
        <v>69</v>
      </c>
      <c r="C74" s="70" t="s">
        <v>197</v>
      </c>
      <c r="D74" s="79">
        <v>77</v>
      </c>
      <c r="E74" s="79">
        <v>57</v>
      </c>
      <c r="F74" s="79">
        <v>40</v>
      </c>
      <c r="G74" s="79">
        <v>32</v>
      </c>
      <c r="L74" s="71">
        <v>67</v>
      </c>
      <c r="M74" s="77">
        <f t="shared" si="2"/>
        <v>2890</v>
      </c>
      <c r="N74" s="81">
        <f t="shared" si="4"/>
        <v>5250</v>
      </c>
    </row>
    <row r="75" spans="2:14" x14ac:dyDescent="0.3">
      <c r="B75" s="70" t="s">
        <v>70</v>
      </c>
      <c r="C75" s="70" t="s">
        <v>197</v>
      </c>
      <c r="D75" s="79">
        <v>47</v>
      </c>
      <c r="E75" s="79">
        <v>33</v>
      </c>
      <c r="F75" s="79">
        <v>22</v>
      </c>
      <c r="G75" s="79">
        <v>17</v>
      </c>
      <c r="L75" s="71">
        <v>68</v>
      </c>
      <c r="M75" s="77">
        <f t="shared" si="2"/>
        <v>2930</v>
      </c>
      <c r="N75" s="81">
        <f t="shared" si="4"/>
        <v>5300</v>
      </c>
    </row>
    <row r="76" spans="2:14" x14ac:dyDescent="0.3">
      <c r="B76" s="70" t="s">
        <v>248</v>
      </c>
      <c r="C76" s="70" t="s">
        <v>197</v>
      </c>
      <c r="D76" s="79">
        <v>77</v>
      </c>
      <c r="E76" s="79">
        <v>57</v>
      </c>
      <c r="F76" s="79">
        <v>40</v>
      </c>
      <c r="G76" s="79">
        <v>32</v>
      </c>
      <c r="L76" s="71">
        <v>69</v>
      </c>
      <c r="M76" s="77">
        <f t="shared" si="2"/>
        <v>2970</v>
      </c>
      <c r="N76" s="81">
        <f t="shared" si="4"/>
        <v>5350</v>
      </c>
    </row>
    <row r="77" spans="2:14" x14ac:dyDescent="0.3">
      <c r="B77" s="70" t="s">
        <v>249</v>
      </c>
      <c r="C77" s="70" t="s">
        <v>197</v>
      </c>
      <c r="D77" s="79">
        <v>108</v>
      </c>
      <c r="E77" s="79">
        <v>80</v>
      </c>
      <c r="F77" s="79">
        <v>57</v>
      </c>
      <c r="G77" s="79">
        <v>45</v>
      </c>
      <c r="L77" s="71">
        <v>70</v>
      </c>
      <c r="M77" s="77">
        <f t="shared" si="2"/>
        <v>3010</v>
      </c>
      <c r="N77" s="81">
        <f t="shared" si="4"/>
        <v>5400</v>
      </c>
    </row>
    <row r="78" spans="2:14" x14ac:dyDescent="0.3">
      <c r="B78" s="70" t="s">
        <v>250</v>
      </c>
      <c r="C78" s="70" t="s">
        <v>197</v>
      </c>
      <c r="D78" s="79">
        <v>77</v>
      </c>
      <c r="E78" s="79">
        <v>57</v>
      </c>
      <c r="F78" s="79">
        <v>40</v>
      </c>
      <c r="G78" s="79">
        <v>32</v>
      </c>
      <c r="L78" s="71">
        <v>71</v>
      </c>
      <c r="M78" s="77">
        <f t="shared" si="2"/>
        <v>3050</v>
      </c>
      <c r="N78" s="81">
        <f t="shared" si="4"/>
        <v>5450</v>
      </c>
    </row>
    <row r="79" spans="2:14" x14ac:dyDescent="0.3">
      <c r="B79" s="70" t="s">
        <v>323</v>
      </c>
      <c r="C79" s="70" t="s">
        <v>197</v>
      </c>
      <c r="D79" s="79">
        <v>47</v>
      </c>
      <c r="E79" s="79">
        <v>33</v>
      </c>
      <c r="F79" s="79">
        <v>22</v>
      </c>
      <c r="G79" s="79">
        <v>17</v>
      </c>
      <c r="L79" s="71">
        <v>72</v>
      </c>
      <c r="M79" s="77">
        <f t="shared" si="2"/>
        <v>3090</v>
      </c>
      <c r="N79" s="81">
        <f t="shared" si="4"/>
        <v>5500</v>
      </c>
    </row>
    <row r="80" spans="2:14" x14ac:dyDescent="0.3">
      <c r="B80" s="70" t="s">
        <v>71</v>
      </c>
      <c r="C80" s="70" t="s">
        <v>197</v>
      </c>
      <c r="D80" s="79">
        <v>77</v>
      </c>
      <c r="E80" s="79">
        <v>57</v>
      </c>
      <c r="F80" s="79">
        <v>40</v>
      </c>
      <c r="G80" s="79">
        <v>32</v>
      </c>
      <c r="L80" s="71">
        <v>73</v>
      </c>
      <c r="M80" s="77">
        <f t="shared" si="2"/>
        <v>3130</v>
      </c>
      <c r="N80" s="81">
        <f t="shared" si="4"/>
        <v>5550</v>
      </c>
    </row>
    <row r="81" spans="2:14" x14ac:dyDescent="0.3">
      <c r="B81" s="70" t="s">
        <v>72</v>
      </c>
      <c r="C81" s="70" t="s">
        <v>197</v>
      </c>
      <c r="D81" s="79">
        <v>47</v>
      </c>
      <c r="E81" s="79">
        <v>33</v>
      </c>
      <c r="F81" s="79">
        <v>22</v>
      </c>
      <c r="G81" s="79">
        <v>17</v>
      </c>
      <c r="L81" s="71">
        <v>74</v>
      </c>
      <c r="M81" s="77">
        <f t="shared" si="2"/>
        <v>3170</v>
      </c>
      <c r="N81" s="81">
        <f t="shared" si="4"/>
        <v>5600</v>
      </c>
    </row>
    <row r="82" spans="2:14" x14ac:dyDescent="0.3">
      <c r="B82" s="70" t="s">
        <v>312</v>
      </c>
      <c r="C82" s="70" t="s">
        <v>197</v>
      </c>
      <c r="D82" s="79">
        <v>77</v>
      </c>
      <c r="E82" s="79">
        <v>57</v>
      </c>
      <c r="F82" s="79">
        <v>40</v>
      </c>
      <c r="G82" s="79">
        <v>32</v>
      </c>
      <c r="L82" s="71">
        <v>75</v>
      </c>
      <c r="M82" s="77">
        <f t="shared" si="2"/>
        <v>3210</v>
      </c>
      <c r="N82" s="81">
        <f t="shared" si="4"/>
        <v>5650</v>
      </c>
    </row>
    <row r="83" spans="2:14" x14ac:dyDescent="0.3">
      <c r="B83" s="70" t="s">
        <v>251</v>
      </c>
      <c r="C83" s="70" t="s">
        <v>197</v>
      </c>
      <c r="D83" s="79">
        <v>47</v>
      </c>
      <c r="E83" s="79">
        <v>33</v>
      </c>
      <c r="F83" s="79">
        <v>22</v>
      </c>
      <c r="G83" s="79">
        <v>17</v>
      </c>
      <c r="L83" s="71">
        <v>76</v>
      </c>
      <c r="M83" s="77">
        <f t="shared" si="2"/>
        <v>3250</v>
      </c>
      <c r="N83" s="81">
        <f t="shared" si="4"/>
        <v>5700</v>
      </c>
    </row>
    <row r="84" spans="2:14" x14ac:dyDescent="0.3">
      <c r="B84" s="70" t="s">
        <v>252</v>
      </c>
      <c r="C84" s="70" t="s">
        <v>197</v>
      </c>
      <c r="D84" s="79">
        <v>47</v>
      </c>
      <c r="E84" s="79">
        <v>33</v>
      </c>
      <c r="F84" s="79">
        <v>22</v>
      </c>
      <c r="G84" s="79">
        <v>17</v>
      </c>
      <c r="L84" s="71">
        <v>77</v>
      </c>
      <c r="M84" s="77">
        <f t="shared" si="2"/>
        <v>3290</v>
      </c>
      <c r="N84" s="81">
        <f t="shared" si="4"/>
        <v>5750</v>
      </c>
    </row>
    <row r="85" spans="2:14" x14ac:dyDescent="0.3">
      <c r="B85" s="70" t="s">
        <v>253</v>
      </c>
      <c r="C85" s="70" t="s">
        <v>197</v>
      </c>
      <c r="D85" s="79">
        <v>47</v>
      </c>
      <c r="E85" s="79">
        <v>33</v>
      </c>
      <c r="F85" s="79">
        <v>22</v>
      </c>
      <c r="G85" s="79">
        <v>17</v>
      </c>
      <c r="L85" s="71">
        <v>78</v>
      </c>
      <c r="M85" s="77">
        <f t="shared" si="2"/>
        <v>3330</v>
      </c>
      <c r="N85" s="81">
        <f t="shared" si="4"/>
        <v>5800</v>
      </c>
    </row>
    <row r="86" spans="2:14" x14ac:dyDescent="0.3">
      <c r="B86" s="70" t="s">
        <v>322</v>
      </c>
      <c r="C86" s="70" t="s">
        <v>197</v>
      </c>
      <c r="D86" s="79">
        <v>47</v>
      </c>
      <c r="E86" s="79">
        <v>33</v>
      </c>
      <c r="F86" s="79">
        <v>22</v>
      </c>
      <c r="G86" s="79">
        <v>17</v>
      </c>
      <c r="L86" s="71">
        <v>79</v>
      </c>
      <c r="M86" s="77">
        <f t="shared" si="2"/>
        <v>3370</v>
      </c>
      <c r="N86" s="81">
        <f t="shared" si="4"/>
        <v>5850</v>
      </c>
    </row>
    <row r="87" spans="2:14" x14ac:dyDescent="0.3">
      <c r="B87" s="70" t="s">
        <v>254</v>
      </c>
      <c r="C87" s="70" t="s">
        <v>197</v>
      </c>
      <c r="D87" s="79">
        <v>108</v>
      </c>
      <c r="E87" s="79">
        <v>80</v>
      </c>
      <c r="F87" s="79">
        <v>57</v>
      </c>
      <c r="G87" s="79">
        <v>45</v>
      </c>
      <c r="L87" s="71">
        <v>80</v>
      </c>
      <c r="M87" s="77">
        <f t="shared" ref="M87:M97" si="5">((L87-$L$21)*40)+770</f>
        <v>3410</v>
      </c>
      <c r="N87" s="81">
        <f t="shared" si="4"/>
        <v>5900</v>
      </c>
    </row>
    <row r="88" spans="2:14" x14ac:dyDescent="0.3">
      <c r="B88" s="70" t="s">
        <v>255</v>
      </c>
      <c r="C88" s="70" t="s">
        <v>197</v>
      </c>
      <c r="D88" s="79">
        <v>47</v>
      </c>
      <c r="E88" s="79">
        <v>33</v>
      </c>
      <c r="F88" s="79">
        <v>22</v>
      </c>
      <c r="G88" s="79">
        <v>17</v>
      </c>
      <c r="L88" s="71">
        <v>81</v>
      </c>
      <c r="M88" s="77">
        <f t="shared" si="5"/>
        <v>3450</v>
      </c>
      <c r="N88" s="81">
        <f t="shared" si="4"/>
        <v>5950</v>
      </c>
    </row>
    <row r="89" spans="2:14" x14ac:dyDescent="0.3">
      <c r="B89" s="70" t="s">
        <v>73</v>
      </c>
      <c r="C89" s="70" t="s">
        <v>197</v>
      </c>
      <c r="D89" s="79">
        <v>77</v>
      </c>
      <c r="E89" s="79">
        <v>57</v>
      </c>
      <c r="F89" s="79">
        <v>40</v>
      </c>
      <c r="G89" s="79">
        <v>32</v>
      </c>
      <c r="L89" s="71">
        <v>82</v>
      </c>
      <c r="M89" s="77">
        <f t="shared" si="5"/>
        <v>3490</v>
      </c>
      <c r="N89" s="81">
        <f t="shared" si="4"/>
        <v>6000</v>
      </c>
    </row>
    <row r="90" spans="2:14" x14ac:dyDescent="0.3">
      <c r="B90" s="70" t="s">
        <v>256</v>
      </c>
      <c r="C90" s="70" t="s">
        <v>197</v>
      </c>
      <c r="D90" s="79">
        <v>47</v>
      </c>
      <c r="E90" s="79">
        <v>33</v>
      </c>
      <c r="F90" s="79">
        <v>22</v>
      </c>
      <c r="G90" s="79">
        <v>17</v>
      </c>
      <c r="L90" s="71">
        <v>83</v>
      </c>
      <c r="M90" s="77">
        <f t="shared" si="5"/>
        <v>3530</v>
      </c>
      <c r="N90" s="81">
        <f t="shared" si="4"/>
        <v>6050</v>
      </c>
    </row>
    <row r="91" spans="2:14" x14ac:dyDescent="0.3">
      <c r="B91" s="70" t="s">
        <v>257</v>
      </c>
      <c r="C91" s="70" t="s">
        <v>197</v>
      </c>
      <c r="D91" s="79">
        <v>108</v>
      </c>
      <c r="E91" s="79">
        <v>80</v>
      </c>
      <c r="F91" s="79">
        <v>57</v>
      </c>
      <c r="G91" s="79">
        <v>45</v>
      </c>
      <c r="L91" s="71">
        <v>84</v>
      </c>
      <c r="M91" s="77">
        <f t="shared" si="5"/>
        <v>3570</v>
      </c>
      <c r="N91" s="81">
        <f t="shared" si="4"/>
        <v>6100</v>
      </c>
    </row>
    <row r="92" spans="2:14" x14ac:dyDescent="0.3">
      <c r="B92" s="70" t="s">
        <v>74</v>
      </c>
      <c r="C92" s="70" t="s">
        <v>197</v>
      </c>
      <c r="D92" s="79">
        <v>77</v>
      </c>
      <c r="E92" s="79">
        <v>57</v>
      </c>
      <c r="F92" s="79">
        <v>40</v>
      </c>
      <c r="G92" s="79">
        <v>32</v>
      </c>
      <c r="L92" s="71">
        <v>85</v>
      </c>
      <c r="M92" s="77">
        <f t="shared" si="5"/>
        <v>3610</v>
      </c>
      <c r="N92" s="81">
        <f t="shared" si="4"/>
        <v>6150</v>
      </c>
    </row>
    <row r="93" spans="2:14" x14ac:dyDescent="0.3">
      <c r="B93" s="70" t="s">
        <v>258</v>
      </c>
      <c r="C93" s="70" t="s">
        <v>197</v>
      </c>
      <c r="D93" s="79">
        <v>47</v>
      </c>
      <c r="E93" s="79">
        <v>33</v>
      </c>
      <c r="F93" s="79">
        <v>22</v>
      </c>
      <c r="G93" s="79">
        <v>17</v>
      </c>
      <c r="L93" s="71">
        <v>86</v>
      </c>
      <c r="M93" s="77">
        <f t="shared" si="5"/>
        <v>3650</v>
      </c>
      <c r="N93" s="81">
        <f t="shared" si="4"/>
        <v>6200</v>
      </c>
    </row>
    <row r="94" spans="2:14" x14ac:dyDescent="0.3">
      <c r="B94" s="70" t="s">
        <v>259</v>
      </c>
      <c r="C94" s="70" t="s">
        <v>197</v>
      </c>
      <c r="D94" s="79">
        <v>77</v>
      </c>
      <c r="E94" s="79">
        <v>57</v>
      </c>
      <c r="F94" s="79">
        <v>40</v>
      </c>
      <c r="G94" s="79">
        <v>32</v>
      </c>
      <c r="L94" s="71">
        <v>87</v>
      </c>
      <c r="M94" s="77">
        <f t="shared" si="5"/>
        <v>3690</v>
      </c>
      <c r="N94" s="81">
        <f t="shared" si="4"/>
        <v>6250</v>
      </c>
    </row>
    <row r="95" spans="2:14" x14ac:dyDescent="0.3">
      <c r="B95" s="70" t="s">
        <v>260</v>
      </c>
      <c r="C95" s="70" t="s">
        <v>197</v>
      </c>
      <c r="D95" s="79">
        <v>47</v>
      </c>
      <c r="E95" s="79">
        <v>33</v>
      </c>
      <c r="F95" s="79">
        <v>22</v>
      </c>
      <c r="G95" s="79">
        <v>17</v>
      </c>
      <c r="L95" s="71">
        <v>88</v>
      </c>
      <c r="M95" s="77">
        <f t="shared" si="5"/>
        <v>3730</v>
      </c>
      <c r="N95" s="81">
        <f t="shared" si="4"/>
        <v>6300</v>
      </c>
    </row>
    <row r="96" spans="2:14" x14ac:dyDescent="0.3">
      <c r="B96" s="70" t="s">
        <v>261</v>
      </c>
      <c r="C96" s="70" t="s">
        <v>197</v>
      </c>
      <c r="D96" s="79">
        <v>77</v>
      </c>
      <c r="E96" s="79">
        <v>57</v>
      </c>
      <c r="F96" s="79">
        <v>40</v>
      </c>
      <c r="G96" s="79">
        <v>32</v>
      </c>
      <c r="L96" s="71">
        <v>89</v>
      </c>
      <c r="M96" s="77">
        <f t="shared" si="5"/>
        <v>3770</v>
      </c>
      <c r="N96" s="81">
        <f t="shared" si="4"/>
        <v>6350</v>
      </c>
    </row>
    <row r="97" spans="2:14" x14ac:dyDescent="0.3">
      <c r="B97" s="70" t="s">
        <v>75</v>
      </c>
      <c r="C97" s="70" t="s">
        <v>197</v>
      </c>
      <c r="D97" s="79">
        <v>47</v>
      </c>
      <c r="E97" s="79">
        <v>33</v>
      </c>
      <c r="F97" s="79">
        <v>22</v>
      </c>
      <c r="G97" s="79">
        <v>17</v>
      </c>
      <c r="L97" s="71">
        <v>90</v>
      </c>
      <c r="M97" s="77">
        <f t="shared" si="5"/>
        <v>3810</v>
      </c>
      <c r="N97" s="81">
        <f t="shared" si="4"/>
        <v>6400</v>
      </c>
    </row>
    <row r="98" spans="2:14" x14ac:dyDescent="0.3">
      <c r="B98" s="70" t="s">
        <v>76</v>
      </c>
      <c r="C98" s="70" t="s">
        <v>197</v>
      </c>
      <c r="D98" s="79">
        <v>47</v>
      </c>
      <c r="E98" s="79">
        <v>33</v>
      </c>
      <c r="F98" s="79">
        <v>22</v>
      </c>
      <c r="G98" s="79">
        <v>17</v>
      </c>
    </row>
    <row r="99" spans="2:14" x14ac:dyDescent="0.3">
      <c r="B99" s="70" t="s">
        <v>77</v>
      </c>
      <c r="C99" s="70" t="s">
        <v>197</v>
      </c>
      <c r="D99" s="79">
        <v>47</v>
      </c>
      <c r="E99" s="79">
        <v>33</v>
      </c>
      <c r="F99" s="79">
        <v>22</v>
      </c>
      <c r="G99" s="79">
        <v>17</v>
      </c>
    </row>
    <row r="100" spans="2:14" x14ac:dyDescent="0.3">
      <c r="B100" s="70" t="s">
        <v>78</v>
      </c>
      <c r="C100" s="70" t="s">
        <v>197</v>
      </c>
      <c r="D100" s="79">
        <v>77</v>
      </c>
      <c r="E100" s="79">
        <v>57</v>
      </c>
      <c r="F100" s="79">
        <v>40</v>
      </c>
      <c r="G100" s="79">
        <v>32</v>
      </c>
    </row>
    <row r="101" spans="2:14" x14ac:dyDescent="0.3">
      <c r="B101" s="70" t="s">
        <v>79</v>
      </c>
      <c r="C101" s="70" t="s">
        <v>197</v>
      </c>
      <c r="D101" s="79">
        <v>77</v>
      </c>
      <c r="E101" s="79">
        <v>57</v>
      </c>
      <c r="F101" s="79">
        <v>40</v>
      </c>
      <c r="G101" s="79">
        <v>32</v>
      </c>
    </row>
    <row r="102" spans="2:14" x14ac:dyDescent="0.3">
      <c r="B102" s="70" t="s">
        <v>54</v>
      </c>
      <c r="C102" s="70" t="s">
        <v>197</v>
      </c>
      <c r="D102" s="79">
        <v>166</v>
      </c>
      <c r="E102" s="79">
        <v>132</v>
      </c>
      <c r="F102" s="79">
        <v>102</v>
      </c>
      <c r="G102" s="79">
        <v>92</v>
      </c>
    </row>
    <row r="103" spans="2:14" x14ac:dyDescent="0.3">
      <c r="B103" s="70" t="s">
        <v>262</v>
      </c>
      <c r="C103" s="70" t="s">
        <v>197</v>
      </c>
      <c r="D103" s="79">
        <v>108</v>
      </c>
      <c r="E103" s="79">
        <v>80</v>
      </c>
      <c r="F103" s="79">
        <v>57</v>
      </c>
      <c r="G103" s="79">
        <v>45</v>
      </c>
    </row>
    <row r="104" spans="2:14" x14ac:dyDescent="0.3">
      <c r="B104" s="70" t="s">
        <v>263</v>
      </c>
      <c r="C104" s="70" t="s">
        <v>197</v>
      </c>
      <c r="D104" s="79">
        <v>77</v>
      </c>
      <c r="E104" s="79">
        <v>57</v>
      </c>
      <c r="F104" s="79">
        <v>40</v>
      </c>
      <c r="G104" s="79">
        <v>32</v>
      </c>
    </row>
    <row r="105" spans="2:14" x14ac:dyDescent="0.3">
      <c r="B105" s="70" t="s">
        <v>80</v>
      </c>
      <c r="C105" s="70" t="s">
        <v>197</v>
      </c>
      <c r="D105" s="79">
        <v>77</v>
      </c>
      <c r="E105" s="79">
        <v>57</v>
      </c>
      <c r="F105" s="79">
        <v>40</v>
      </c>
      <c r="G105" s="79">
        <v>32</v>
      </c>
    </row>
    <row r="106" spans="2:14" x14ac:dyDescent="0.3">
      <c r="B106" s="70" t="s">
        <v>326</v>
      </c>
      <c r="C106" s="70" t="s">
        <v>197</v>
      </c>
      <c r="D106" s="79">
        <v>77</v>
      </c>
      <c r="E106" s="79">
        <v>57</v>
      </c>
      <c r="F106" s="79">
        <v>40</v>
      </c>
      <c r="G106" s="79">
        <v>32</v>
      </c>
    </row>
    <row r="107" spans="2:14" x14ac:dyDescent="0.3">
      <c r="B107" s="70" t="s">
        <v>264</v>
      </c>
      <c r="C107" s="70" t="s">
        <v>197</v>
      </c>
      <c r="D107" s="79">
        <v>77</v>
      </c>
      <c r="E107" s="79">
        <v>57</v>
      </c>
      <c r="F107" s="79">
        <v>40</v>
      </c>
      <c r="G107" s="79">
        <v>32</v>
      </c>
    </row>
    <row r="108" spans="2:14" x14ac:dyDescent="0.3">
      <c r="B108" s="70" t="s">
        <v>265</v>
      </c>
      <c r="C108" s="70" t="s">
        <v>197</v>
      </c>
      <c r="D108" s="79">
        <v>47</v>
      </c>
      <c r="E108" s="79">
        <v>33</v>
      </c>
      <c r="F108" s="79">
        <v>22</v>
      </c>
      <c r="G108" s="79">
        <v>17</v>
      </c>
    </row>
    <row r="109" spans="2:14" x14ac:dyDescent="0.3">
      <c r="B109" s="70" t="s">
        <v>168</v>
      </c>
      <c r="C109" s="70" t="s">
        <v>197</v>
      </c>
      <c r="D109" s="79">
        <v>108</v>
      </c>
      <c r="E109" s="79">
        <v>80</v>
      </c>
      <c r="F109" s="79">
        <v>57</v>
      </c>
      <c r="G109" s="79">
        <v>45</v>
      </c>
    </row>
    <row r="110" spans="2:14" x14ac:dyDescent="0.3">
      <c r="B110" s="70" t="s">
        <v>81</v>
      </c>
      <c r="C110" s="70" t="s">
        <v>197</v>
      </c>
      <c r="D110" s="79">
        <v>47</v>
      </c>
      <c r="E110" s="79">
        <v>33</v>
      </c>
      <c r="F110" s="79">
        <v>22</v>
      </c>
      <c r="G110" s="79">
        <v>17</v>
      </c>
    </row>
    <row r="111" spans="2:14" x14ac:dyDescent="0.3">
      <c r="B111" s="70" t="s">
        <v>82</v>
      </c>
      <c r="C111" s="70" t="s">
        <v>197</v>
      </c>
      <c r="D111" s="79">
        <v>47</v>
      </c>
      <c r="E111" s="79">
        <v>33</v>
      </c>
      <c r="F111" s="79">
        <v>22</v>
      </c>
      <c r="G111" s="79">
        <v>17</v>
      </c>
    </row>
    <row r="112" spans="2:14" x14ac:dyDescent="0.3">
      <c r="B112" s="70" t="s">
        <v>83</v>
      </c>
      <c r="C112" s="70" t="s">
        <v>197</v>
      </c>
      <c r="D112" s="79">
        <v>108</v>
      </c>
      <c r="E112" s="79">
        <v>80</v>
      </c>
      <c r="F112" s="79">
        <v>57</v>
      </c>
      <c r="G112" s="79">
        <v>45</v>
      </c>
    </row>
    <row r="113" spans="2:7" x14ac:dyDescent="0.3">
      <c r="B113" s="70" t="s">
        <v>266</v>
      </c>
      <c r="C113" s="70" t="s">
        <v>197</v>
      </c>
      <c r="D113" s="79">
        <v>47</v>
      </c>
      <c r="E113" s="79">
        <v>33</v>
      </c>
      <c r="F113" s="79">
        <v>22</v>
      </c>
      <c r="G113" s="79">
        <v>17</v>
      </c>
    </row>
    <row r="114" spans="2:7" x14ac:dyDescent="0.3">
      <c r="B114" s="70" t="s">
        <v>267</v>
      </c>
      <c r="C114" s="70" t="s">
        <v>197</v>
      </c>
      <c r="D114" s="79">
        <v>47</v>
      </c>
      <c r="E114" s="79">
        <v>33</v>
      </c>
      <c r="F114" s="79">
        <v>22</v>
      </c>
      <c r="G114" s="79">
        <v>17</v>
      </c>
    </row>
    <row r="115" spans="2:7" x14ac:dyDescent="0.3">
      <c r="B115" s="70" t="s">
        <v>84</v>
      </c>
      <c r="C115" s="70" t="s">
        <v>197</v>
      </c>
      <c r="D115" s="79">
        <v>108</v>
      </c>
      <c r="E115" s="79">
        <v>80</v>
      </c>
      <c r="F115" s="79">
        <v>57</v>
      </c>
      <c r="G115" s="79">
        <v>45</v>
      </c>
    </row>
    <row r="116" spans="2:7" x14ac:dyDescent="0.3">
      <c r="B116" s="70" t="s">
        <v>268</v>
      </c>
      <c r="C116" s="70" t="s">
        <v>197</v>
      </c>
      <c r="D116" s="79">
        <v>47</v>
      </c>
      <c r="E116" s="79">
        <v>33</v>
      </c>
      <c r="F116" s="79">
        <v>22</v>
      </c>
      <c r="G116" s="79">
        <v>17</v>
      </c>
    </row>
    <row r="117" spans="2:7" x14ac:dyDescent="0.3">
      <c r="B117" s="70" t="s">
        <v>269</v>
      </c>
      <c r="C117" s="70" t="s">
        <v>197</v>
      </c>
      <c r="D117" s="79">
        <v>47</v>
      </c>
      <c r="E117" s="79">
        <v>33</v>
      </c>
      <c r="F117" s="79">
        <v>22</v>
      </c>
      <c r="G117" s="79">
        <v>17</v>
      </c>
    </row>
    <row r="118" spans="2:7" x14ac:dyDescent="0.3">
      <c r="B118" s="70" t="s">
        <v>85</v>
      </c>
      <c r="C118" s="70" t="s">
        <v>197</v>
      </c>
      <c r="D118" s="79">
        <v>47</v>
      </c>
      <c r="E118" s="79">
        <v>33</v>
      </c>
      <c r="F118" s="79">
        <v>22</v>
      </c>
      <c r="G118" s="79">
        <v>17</v>
      </c>
    </row>
    <row r="119" spans="2:7" x14ac:dyDescent="0.3">
      <c r="B119" s="70" t="s">
        <v>86</v>
      </c>
      <c r="C119" s="70" t="s">
        <v>197</v>
      </c>
      <c r="D119" s="79">
        <v>47</v>
      </c>
      <c r="E119" s="79">
        <v>33</v>
      </c>
      <c r="F119" s="79">
        <v>22</v>
      </c>
      <c r="G119" s="79">
        <v>17</v>
      </c>
    </row>
    <row r="120" spans="2:7" x14ac:dyDescent="0.3">
      <c r="B120" s="70" t="s">
        <v>270</v>
      </c>
      <c r="C120" s="70" t="s">
        <v>197</v>
      </c>
      <c r="D120" s="79">
        <v>47</v>
      </c>
      <c r="E120" s="79">
        <v>33</v>
      </c>
      <c r="F120" s="79">
        <v>22</v>
      </c>
      <c r="G120" s="79">
        <v>17</v>
      </c>
    </row>
    <row r="121" spans="2:7" x14ac:dyDescent="0.3">
      <c r="B121" s="70" t="s">
        <v>271</v>
      </c>
      <c r="C121" s="70" t="s">
        <v>197</v>
      </c>
      <c r="D121" s="79">
        <v>47</v>
      </c>
      <c r="E121" s="79">
        <v>33</v>
      </c>
      <c r="F121" s="79">
        <v>22</v>
      </c>
      <c r="G121" s="79">
        <v>17</v>
      </c>
    </row>
    <row r="122" spans="2:7" x14ac:dyDescent="0.3">
      <c r="B122" s="70" t="s">
        <v>272</v>
      </c>
      <c r="C122" s="70" t="s">
        <v>197</v>
      </c>
      <c r="D122" s="79">
        <v>47</v>
      </c>
      <c r="E122" s="79">
        <v>33</v>
      </c>
      <c r="F122" s="79">
        <v>22</v>
      </c>
      <c r="G122" s="79">
        <v>17</v>
      </c>
    </row>
    <row r="123" spans="2:7" x14ac:dyDescent="0.3">
      <c r="B123" s="70" t="s">
        <v>273</v>
      </c>
      <c r="C123" s="70" t="s">
        <v>197</v>
      </c>
      <c r="D123" s="79">
        <v>47</v>
      </c>
      <c r="E123" s="79">
        <v>33</v>
      </c>
      <c r="F123" s="79">
        <v>22</v>
      </c>
      <c r="G123" s="79">
        <v>17</v>
      </c>
    </row>
    <row r="124" spans="2:7" x14ac:dyDescent="0.3">
      <c r="B124" s="70" t="s">
        <v>87</v>
      </c>
      <c r="C124" s="70" t="s">
        <v>197</v>
      </c>
      <c r="D124" s="79">
        <v>108</v>
      </c>
      <c r="E124" s="79">
        <v>80</v>
      </c>
      <c r="F124" s="79">
        <v>57</v>
      </c>
      <c r="G124" s="79">
        <v>45</v>
      </c>
    </row>
    <row r="125" spans="2:7" x14ac:dyDescent="0.3">
      <c r="B125" s="70" t="s">
        <v>328</v>
      </c>
      <c r="C125" s="70" t="s">
        <v>197</v>
      </c>
      <c r="D125" s="79">
        <v>77</v>
      </c>
      <c r="E125" s="79">
        <v>57</v>
      </c>
      <c r="F125" s="79">
        <v>40</v>
      </c>
      <c r="G125" s="79">
        <v>32</v>
      </c>
    </row>
    <row r="126" spans="2:7" x14ac:dyDescent="0.3">
      <c r="B126" s="70" t="s">
        <v>88</v>
      </c>
      <c r="C126" s="70" t="s">
        <v>197</v>
      </c>
      <c r="D126" s="79">
        <v>47</v>
      </c>
      <c r="E126" s="79">
        <v>33</v>
      </c>
      <c r="F126" s="79">
        <v>22</v>
      </c>
      <c r="G126" s="79">
        <v>17</v>
      </c>
    </row>
    <row r="127" spans="2:7" x14ac:dyDescent="0.3">
      <c r="B127" s="70" t="s">
        <v>89</v>
      </c>
      <c r="C127" s="70" t="s">
        <v>197</v>
      </c>
      <c r="D127" s="79">
        <v>47</v>
      </c>
      <c r="E127" s="79">
        <v>33</v>
      </c>
      <c r="F127" s="79">
        <v>22</v>
      </c>
      <c r="G127" s="79">
        <v>17</v>
      </c>
    </row>
    <row r="128" spans="2:7" x14ac:dyDescent="0.3">
      <c r="B128" s="70" t="s">
        <v>90</v>
      </c>
      <c r="C128" s="70" t="s">
        <v>197</v>
      </c>
      <c r="D128" s="79">
        <v>108</v>
      </c>
      <c r="E128" s="79">
        <v>80</v>
      </c>
      <c r="F128" s="79">
        <v>57</v>
      </c>
      <c r="G128" s="79">
        <v>45</v>
      </c>
    </row>
    <row r="129" spans="2:7" x14ac:dyDescent="0.3">
      <c r="B129" s="70" t="s">
        <v>91</v>
      </c>
      <c r="C129" s="70" t="s">
        <v>197</v>
      </c>
      <c r="D129" s="79">
        <v>77</v>
      </c>
      <c r="E129" s="79">
        <v>57</v>
      </c>
      <c r="F129" s="79">
        <v>40</v>
      </c>
      <c r="G129" s="79">
        <v>32</v>
      </c>
    </row>
    <row r="130" spans="2:7" x14ac:dyDescent="0.3">
      <c r="B130" s="70" t="s">
        <v>274</v>
      </c>
      <c r="C130" s="70" t="s">
        <v>197</v>
      </c>
      <c r="D130" s="79">
        <v>77</v>
      </c>
      <c r="E130" s="79">
        <v>57</v>
      </c>
      <c r="F130" s="79">
        <v>40</v>
      </c>
      <c r="G130" s="79">
        <v>32</v>
      </c>
    </row>
    <row r="131" spans="2:7" x14ac:dyDescent="0.3">
      <c r="B131" s="70" t="s">
        <v>275</v>
      </c>
      <c r="C131" s="70" t="s">
        <v>197</v>
      </c>
      <c r="D131" s="79">
        <v>47</v>
      </c>
      <c r="E131" s="79">
        <v>33</v>
      </c>
      <c r="F131" s="79">
        <v>22</v>
      </c>
      <c r="G131" s="79">
        <v>17</v>
      </c>
    </row>
    <row r="132" spans="2:7" x14ac:dyDescent="0.3">
      <c r="B132" s="70" t="s">
        <v>276</v>
      </c>
      <c r="C132" s="70" t="s">
        <v>197</v>
      </c>
      <c r="D132" s="79">
        <v>77</v>
      </c>
      <c r="E132" s="79">
        <v>57</v>
      </c>
      <c r="F132" s="79">
        <v>40</v>
      </c>
      <c r="G132" s="79">
        <v>32</v>
      </c>
    </row>
    <row r="133" spans="2:7" x14ac:dyDescent="0.3">
      <c r="B133" s="70" t="s">
        <v>277</v>
      </c>
      <c r="C133" s="70" t="s">
        <v>197</v>
      </c>
      <c r="D133" s="79">
        <v>47</v>
      </c>
      <c r="E133" s="79">
        <v>33</v>
      </c>
      <c r="F133" s="79">
        <v>22</v>
      </c>
      <c r="G133" s="79">
        <v>17</v>
      </c>
    </row>
    <row r="134" spans="2:7" x14ac:dyDescent="0.3">
      <c r="B134" s="70" t="s">
        <v>92</v>
      </c>
      <c r="C134" s="70" t="s">
        <v>197</v>
      </c>
      <c r="D134" s="79">
        <v>47</v>
      </c>
      <c r="E134" s="79">
        <v>33</v>
      </c>
      <c r="F134" s="79">
        <v>22</v>
      </c>
      <c r="G134" s="79">
        <v>17</v>
      </c>
    </row>
    <row r="135" spans="2:7" x14ac:dyDescent="0.3">
      <c r="B135" s="70" t="s">
        <v>93</v>
      </c>
      <c r="C135" s="70" t="s">
        <v>197</v>
      </c>
      <c r="D135" s="79">
        <v>47</v>
      </c>
      <c r="E135" s="79">
        <v>33</v>
      </c>
      <c r="F135" s="79">
        <v>22</v>
      </c>
      <c r="G135" s="79">
        <v>17</v>
      </c>
    </row>
    <row r="136" spans="2:7" x14ac:dyDescent="0.3">
      <c r="B136" s="70" t="s">
        <v>278</v>
      </c>
      <c r="C136" s="70" t="s">
        <v>197</v>
      </c>
      <c r="D136" s="79">
        <v>47</v>
      </c>
      <c r="E136" s="79">
        <v>33</v>
      </c>
      <c r="F136" s="79">
        <v>22</v>
      </c>
      <c r="G136" s="79">
        <v>17</v>
      </c>
    </row>
    <row r="137" spans="2:7" x14ac:dyDescent="0.3">
      <c r="B137" s="70" t="s">
        <v>279</v>
      </c>
      <c r="C137" s="70" t="s">
        <v>197</v>
      </c>
      <c r="D137" s="79">
        <v>108</v>
      </c>
      <c r="E137" s="79">
        <v>80</v>
      </c>
      <c r="F137" s="79">
        <v>57</v>
      </c>
      <c r="G137" s="79">
        <v>45</v>
      </c>
    </row>
    <row r="138" spans="2:7" x14ac:dyDescent="0.3">
      <c r="B138" s="70" t="s">
        <v>280</v>
      </c>
      <c r="C138" s="70" t="s">
        <v>197</v>
      </c>
      <c r="D138" s="79">
        <v>47</v>
      </c>
      <c r="E138" s="79">
        <v>33</v>
      </c>
      <c r="F138" s="79">
        <v>22</v>
      </c>
      <c r="G138" s="79">
        <v>17</v>
      </c>
    </row>
    <row r="139" spans="2:7" x14ac:dyDescent="0.3">
      <c r="B139" s="70" t="s">
        <v>94</v>
      </c>
      <c r="C139" s="70" t="s">
        <v>197</v>
      </c>
      <c r="D139" s="79">
        <v>47</v>
      </c>
      <c r="E139" s="79">
        <v>33</v>
      </c>
      <c r="F139" s="79">
        <v>22</v>
      </c>
      <c r="G139" s="79">
        <v>17</v>
      </c>
    </row>
    <row r="140" spans="2:7" x14ac:dyDescent="0.3">
      <c r="B140" s="70" t="s">
        <v>281</v>
      </c>
      <c r="C140" s="70" t="s">
        <v>197</v>
      </c>
      <c r="D140" s="79">
        <v>47</v>
      </c>
      <c r="E140" s="79">
        <v>33</v>
      </c>
      <c r="F140" s="79">
        <v>22</v>
      </c>
      <c r="G140" s="79">
        <v>17</v>
      </c>
    </row>
    <row r="141" spans="2:7" x14ac:dyDescent="0.3">
      <c r="B141" s="70" t="s">
        <v>167</v>
      </c>
      <c r="C141" s="70" t="s">
        <v>197</v>
      </c>
      <c r="D141" s="79">
        <v>77</v>
      </c>
      <c r="E141" s="79">
        <v>57</v>
      </c>
      <c r="F141" s="79">
        <v>40</v>
      </c>
      <c r="G141" s="79">
        <v>32</v>
      </c>
    </row>
    <row r="142" spans="2:7" x14ac:dyDescent="0.3">
      <c r="B142" s="70" t="s">
        <v>95</v>
      </c>
      <c r="C142" s="70" t="s">
        <v>197</v>
      </c>
      <c r="D142" s="79">
        <v>77</v>
      </c>
      <c r="E142" s="79">
        <v>57</v>
      </c>
      <c r="F142" s="79">
        <v>40</v>
      </c>
      <c r="G142" s="79">
        <v>32</v>
      </c>
    </row>
    <row r="143" spans="2:7" x14ac:dyDescent="0.3">
      <c r="B143" s="70" t="s">
        <v>282</v>
      </c>
      <c r="C143" s="70" t="s">
        <v>197</v>
      </c>
      <c r="D143" s="79">
        <v>77</v>
      </c>
      <c r="E143" s="79">
        <v>57</v>
      </c>
      <c r="F143" s="79">
        <v>40</v>
      </c>
      <c r="G143" s="79">
        <v>32</v>
      </c>
    </row>
    <row r="144" spans="2:7" x14ac:dyDescent="0.3">
      <c r="B144" s="70" t="s">
        <v>96</v>
      </c>
      <c r="C144" s="70" t="s">
        <v>197</v>
      </c>
      <c r="D144" s="79">
        <v>77</v>
      </c>
      <c r="E144" s="79">
        <v>57</v>
      </c>
      <c r="F144" s="79">
        <v>40</v>
      </c>
      <c r="G144" s="79">
        <v>32</v>
      </c>
    </row>
    <row r="145" spans="2:7" x14ac:dyDescent="0.3">
      <c r="B145" s="70" t="s">
        <v>135</v>
      </c>
      <c r="C145" s="70" t="s">
        <v>197</v>
      </c>
      <c r="D145" s="79">
        <v>108</v>
      </c>
      <c r="E145" s="79">
        <v>80</v>
      </c>
      <c r="F145" s="79">
        <v>57</v>
      </c>
      <c r="G145" s="79">
        <v>45</v>
      </c>
    </row>
    <row r="146" spans="2:7" x14ac:dyDescent="0.3">
      <c r="B146" s="70" t="s">
        <v>97</v>
      </c>
      <c r="C146" s="70" t="s">
        <v>197</v>
      </c>
      <c r="D146" s="79">
        <v>47</v>
      </c>
      <c r="E146" s="79">
        <v>33</v>
      </c>
      <c r="F146" s="79">
        <v>22</v>
      </c>
      <c r="G146" s="79">
        <v>17</v>
      </c>
    </row>
    <row r="147" spans="2:7" x14ac:dyDescent="0.3">
      <c r="B147" s="70" t="s">
        <v>181</v>
      </c>
      <c r="C147" s="70" t="s">
        <v>197</v>
      </c>
      <c r="D147" s="79">
        <v>77</v>
      </c>
      <c r="E147" s="79">
        <v>57</v>
      </c>
      <c r="F147" s="79">
        <v>40</v>
      </c>
      <c r="G147" s="79">
        <v>32</v>
      </c>
    </row>
    <row r="148" spans="2:7" x14ac:dyDescent="0.3">
      <c r="B148" s="70" t="s">
        <v>283</v>
      </c>
      <c r="C148" s="70" t="s">
        <v>197</v>
      </c>
      <c r="D148" s="79">
        <v>47</v>
      </c>
      <c r="E148" s="79">
        <v>33</v>
      </c>
      <c r="F148" s="79">
        <v>22</v>
      </c>
      <c r="G148" s="79">
        <v>17</v>
      </c>
    </row>
    <row r="149" spans="2:7" x14ac:dyDescent="0.3">
      <c r="B149" s="70" t="s">
        <v>284</v>
      </c>
      <c r="C149" s="70" t="s">
        <v>197</v>
      </c>
      <c r="D149" s="79">
        <v>108</v>
      </c>
      <c r="E149" s="79">
        <v>80</v>
      </c>
      <c r="F149" s="79">
        <v>57</v>
      </c>
      <c r="G149" s="79">
        <v>45</v>
      </c>
    </row>
    <row r="150" spans="2:7" x14ac:dyDescent="0.3">
      <c r="B150" s="70" t="s">
        <v>319</v>
      </c>
      <c r="C150" s="70" t="s">
        <v>197</v>
      </c>
      <c r="D150" s="79">
        <v>108</v>
      </c>
      <c r="E150" s="79">
        <v>80</v>
      </c>
      <c r="F150" s="79">
        <v>57</v>
      </c>
      <c r="G150" s="79">
        <v>45</v>
      </c>
    </row>
    <row r="151" spans="2:7" x14ac:dyDescent="0.3">
      <c r="B151" s="70" t="s">
        <v>285</v>
      </c>
      <c r="C151" s="70" t="s">
        <v>197</v>
      </c>
      <c r="D151" s="79">
        <v>108</v>
      </c>
      <c r="E151" s="79">
        <v>80</v>
      </c>
      <c r="F151" s="79">
        <v>57</v>
      </c>
      <c r="G151" s="79">
        <v>45</v>
      </c>
    </row>
    <row r="152" spans="2:7" x14ac:dyDescent="0.3">
      <c r="B152" s="70" t="s">
        <v>286</v>
      </c>
      <c r="C152" s="70" t="s">
        <v>197</v>
      </c>
      <c r="D152" s="79">
        <v>47</v>
      </c>
      <c r="E152" s="79">
        <v>33</v>
      </c>
      <c r="F152" s="79">
        <v>22</v>
      </c>
      <c r="G152" s="79">
        <v>17</v>
      </c>
    </row>
    <row r="153" spans="2:7" x14ac:dyDescent="0.3">
      <c r="B153" s="70" t="s">
        <v>287</v>
      </c>
      <c r="C153" s="70" t="s">
        <v>197</v>
      </c>
      <c r="D153" s="79">
        <v>108</v>
      </c>
      <c r="E153" s="79">
        <v>80</v>
      </c>
      <c r="F153" s="79">
        <v>57</v>
      </c>
      <c r="G153" s="79">
        <v>45</v>
      </c>
    </row>
    <row r="154" spans="2:7" x14ac:dyDescent="0.3">
      <c r="B154" s="70" t="s">
        <v>288</v>
      </c>
      <c r="C154" s="70" t="s">
        <v>197</v>
      </c>
      <c r="D154" s="79">
        <v>77</v>
      </c>
      <c r="E154" s="79">
        <v>57</v>
      </c>
      <c r="F154" s="79">
        <v>40</v>
      </c>
      <c r="G154" s="79">
        <v>32</v>
      </c>
    </row>
    <row r="155" spans="2:7" x14ac:dyDescent="0.3">
      <c r="B155" s="70" t="s">
        <v>289</v>
      </c>
      <c r="C155" s="70" t="s">
        <v>197</v>
      </c>
      <c r="D155" s="79">
        <v>108</v>
      </c>
      <c r="E155" s="79">
        <v>80</v>
      </c>
      <c r="F155" s="79">
        <v>57</v>
      </c>
      <c r="G155" s="79">
        <v>45</v>
      </c>
    </row>
    <row r="156" spans="2:7" x14ac:dyDescent="0.3">
      <c r="B156" s="70" t="s">
        <v>290</v>
      </c>
      <c r="C156" s="70" t="s">
        <v>197</v>
      </c>
      <c r="D156" s="79">
        <v>47</v>
      </c>
      <c r="E156" s="79">
        <v>33</v>
      </c>
      <c r="F156" s="79">
        <v>22</v>
      </c>
      <c r="G156" s="79">
        <v>17</v>
      </c>
    </row>
    <row r="157" spans="2:7" x14ac:dyDescent="0.3">
      <c r="B157" s="70" t="s">
        <v>324</v>
      </c>
      <c r="C157" s="70" t="s">
        <v>197</v>
      </c>
      <c r="D157" s="79">
        <v>47</v>
      </c>
      <c r="E157" s="79">
        <v>33</v>
      </c>
      <c r="F157" s="79">
        <v>22</v>
      </c>
      <c r="G157" s="79">
        <v>17</v>
      </c>
    </row>
    <row r="158" spans="2:7" x14ac:dyDescent="0.3">
      <c r="B158" s="70" t="s">
        <v>291</v>
      </c>
      <c r="C158" s="70" t="s">
        <v>197</v>
      </c>
      <c r="D158" s="79">
        <v>47</v>
      </c>
      <c r="E158" s="79">
        <v>33</v>
      </c>
      <c r="F158" s="79">
        <v>22</v>
      </c>
      <c r="G158" s="79">
        <v>17</v>
      </c>
    </row>
    <row r="159" spans="2:7" x14ac:dyDescent="0.3">
      <c r="B159" s="70" t="s">
        <v>99</v>
      </c>
      <c r="C159" s="70" t="s">
        <v>197</v>
      </c>
      <c r="D159" s="79">
        <v>77</v>
      </c>
      <c r="E159" s="79">
        <v>57</v>
      </c>
      <c r="F159" s="79">
        <v>40</v>
      </c>
      <c r="G159" s="79">
        <v>32</v>
      </c>
    </row>
    <row r="160" spans="2:7" x14ac:dyDescent="0.3">
      <c r="B160" s="70" t="s">
        <v>292</v>
      </c>
      <c r="C160" s="70" t="s">
        <v>197</v>
      </c>
      <c r="D160" s="79">
        <v>47</v>
      </c>
      <c r="E160" s="79">
        <v>33</v>
      </c>
      <c r="F160" s="79">
        <v>22</v>
      </c>
      <c r="G160" s="79">
        <v>17</v>
      </c>
    </row>
    <row r="161" spans="2:7" x14ac:dyDescent="0.3">
      <c r="B161" s="70" t="s">
        <v>311</v>
      </c>
      <c r="C161" s="70" t="s">
        <v>197</v>
      </c>
      <c r="D161" s="79">
        <v>47</v>
      </c>
      <c r="E161" s="79">
        <v>33</v>
      </c>
      <c r="F161" s="79">
        <v>22</v>
      </c>
      <c r="G161" s="79">
        <v>17</v>
      </c>
    </row>
    <row r="162" spans="2:7" x14ac:dyDescent="0.3">
      <c r="B162" s="70" t="s">
        <v>293</v>
      </c>
      <c r="C162" s="70" t="s">
        <v>197</v>
      </c>
      <c r="D162" s="79">
        <v>47</v>
      </c>
      <c r="E162" s="79">
        <v>33</v>
      </c>
      <c r="F162" s="79">
        <v>22</v>
      </c>
      <c r="G162" s="79">
        <v>17</v>
      </c>
    </row>
    <row r="163" spans="2:7" x14ac:dyDescent="0.3">
      <c r="B163" s="70" t="s">
        <v>325</v>
      </c>
      <c r="C163" s="70" t="s">
        <v>197</v>
      </c>
      <c r="D163" s="79">
        <v>77</v>
      </c>
      <c r="E163" s="79">
        <v>57</v>
      </c>
      <c r="F163" s="79">
        <v>40</v>
      </c>
      <c r="G163" s="79">
        <v>32</v>
      </c>
    </row>
    <row r="164" spans="2:7" x14ac:dyDescent="0.3">
      <c r="B164" s="70" t="s">
        <v>294</v>
      </c>
      <c r="C164" s="70" t="s">
        <v>197</v>
      </c>
      <c r="D164" s="79">
        <v>77</v>
      </c>
      <c r="E164" s="79">
        <v>57</v>
      </c>
      <c r="F164" s="79">
        <v>40</v>
      </c>
      <c r="G164" s="79">
        <v>32</v>
      </c>
    </row>
    <row r="165" spans="2:7" x14ac:dyDescent="0.3">
      <c r="B165" s="70" t="s">
        <v>100</v>
      </c>
      <c r="C165" s="70" t="s">
        <v>197</v>
      </c>
      <c r="D165" s="79">
        <v>47</v>
      </c>
      <c r="E165" s="79">
        <v>33</v>
      </c>
      <c r="F165" s="79">
        <v>22</v>
      </c>
      <c r="G165" s="79">
        <v>17</v>
      </c>
    </row>
    <row r="166" spans="2:7" x14ac:dyDescent="0.3">
      <c r="B166" s="70" t="s">
        <v>101</v>
      </c>
      <c r="C166" s="70" t="s">
        <v>197</v>
      </c>
      <c r="D166" s="79">
        <v>47</v>
      </c>
      <c r="E166" s="79">
        <v>33</v>
      </c>
      <c r="F166" s="79">
        <v>22</v>
      </c>
      <c r="G166" s="79">
        <v>17</v>
      </c>
    </row>
    <row r="167" spans="2:7" x14ac:dyDescent="0.3">
      <c r="B167" s="70" t="s">
        <v>295</v>
      </c>
      <c r="C167" s="70" t="s">
        <v>197</v>
      </c>
      <c r="D167" s="79">
        <v>47</v>
      </c>
      <c r="E167" s="79">
        <v>33</v>
      </c>
      <c r="F167" s="79">
        <v>22</v>
      </c>
      <c r="G167" s="79">
        <v>17</v>
      </c>
    </row>
    <row r="168" spans="2:7" x14ac:dyDescent="0.3">
      <c r="B168" s="70" t="s">
        <v>102</v>
      </c>
      <c r="C168" s="70" t="s">
        <v>197</v>
      </c>
      <c r="D168" s="79">
        <v>108</v>
      </c>
      <c r="E168" s="79">
        <v>80</v>
      </c>
      <c r="F168" s="79">
        <v>57</v>
      </c>
      <c r="G168" s="79">
        <v>45</v>
      </c>
    </row>
    <row r="169" spans="2:7" x14ac:dyDescent="0.3">
      <c r="B169" s="70" t="s">
        <v>329</v>
      </c>
      <c r="C169" s="70" t="s">
        <v>197</v>
      </c>
      <c r="D169" s="79">
        <v>47</v>
      </c>
      <c r="E169" s="79">
        <v>33</v>
      </c>
      <c r="F169" s="79">
        <v>22</v>
      </c>
      <c r="G169" s="79">
        <v>17</v>
      </c>
    </row>
    <row r="170" spans="2:7" x14ac:dyDescent="0.3">
      <c r="B170" s="70" t="s">
        <v>296</v>
      </c>
      <c r="C170" s="70" t="s">
        <v>197</v>
      </c>
      <c r="D170" s="79">
        <v>47</v>
      </c>
      <c r="E170" s="79">
        <v>33</v>
      </c>
      <c r="F170" s="79">
        <v>22</v>
      </c>
      <c r="G170" s="79">
        <v>17</v>
      </c>
    </row>
    <row r="171" spans="2:7" x14ac:dyDescent="0.3">
      <c r="B171" s="70" t="s">
        <v>297</v>
      </c>
      <c r="C171" s="70" t="s">
        <v>197</v>
      </c>
      <c r="D171" s="79">
        <v>47</v>
      </c>
      <c r="E171" s="79">
        <v>33</v>
      </c>
      <c r="F171" s="79">
        <v>22</v>
      </c>
      <c r="G171" s="79">
        <v>17</v>
      </c>
    </row>
    <row r="172" spans="2:7" x14ac:dyDescent="0.3">
      <c r="B172" s="70" t="s">
        <v>298</v>
      </c>
      <c r="C172" s="70" t="s">
        <v>197</v>
      </c>
      <c r="D172" s="79">
        <v>77</v>
      </c>
      <c r="E172" s="79">
        <v>57</v>
      </c>
      <c r="F172" s="79">
        <v>40</v>
      </c>
      <c r="G172" s="79">
        <v>32</v>
      </c>
    </row>
    <row r="173" spans="2:7" x14ac:dyDescent="0.3">
      <c r="B173" s="70" t="s">
        <v>103</v>
      </c>
      <c r="C173" s="70" t="s">
        <v>197</v>
      </c>
      <c r="D173" s="79">
        <v>47</v>
      </c>
      <c r="E173" s="79">
        <v>33</v>
      </c>
      <c r="F173" s="79">
        <v>22</v>
      </c>
      <c r="G173" s="79">
        <v>17</v>
      </c>
    </row>
    <row r="174" spans="2:7" x14ac:dyDescent="0.3">
      <c r="B174" s="70" t="s">
        <v>104</v>
      </c>
      <c r="C174" s="70" t="s">
        <v>197</v>
      </c>
      <c r="D174" s="79">
        <v>47</v>
      </c>
      <c r="E174" s="79">
        <v>33</v>
      </c>
      <c r="F174" s="79">
        <v>22</v>
      </c>
      <c r="G174" s="79">
        <v>17</v>
      </c>
    </row>
    <row r="175" spans="2:7" x14ac:dyDescent="0.3">
      <c r="B175" s="70" t="s">
        <v>299</v>
      </c>
      <c r="C175" s="70" t="s">
        <v>197</v>
      </c>
      <c r="D175" s="79">
        <v>47</v>
      </c>
      <c r="E175" s="79">
        <v>33</v>
      </c>
      <c r="F175" s="79">
        <v>22</v>
      </c>
      <c r="G175" s="79">
        <v>17</v>
      </c>
    </row>
    <row r="176" spans="2:7" x14ac:dyDescent="0.3">
      <c r="B176" s="70" t="s">
        <v>300</v>
      </c>
      <c r="C176" s="70" t="s">
        <v>197</v>
      </c>
      <c r="D176" s="79">
        <v>47</v>
      </c>
      <c r="E176" s="79">
        <v>33</v>
      </c>
      <c r="F176" s="79">
        <v>22</v>
      </c>
      <c r="G176" s="79">
        <v>17</v>
      </c>
    </row>
    <row r="177" spans="2:7" x14ac:dyDescent="0.3">
      <c r="B177" s="70" t="s">
        <v>180</v>
      </c>
      <c r="C177" s="70" t="s">
        <v>197</v>
      </c>
      <c r="D177" s="79">
        <v>108</v>
      </c>
      <c r="E177" s="79">
        <v>80</v>
      </c>
      <c r="F177" s="79">
        <v>57</v>
      </c>
      <c r="G177" s="79">
        <v>45</v>
      </c>
    </row>
    <row r="178" spans="2:7" x14ac:dyDescent="0.3">
      <c r="B178" s="70" t="s">
        <v>105</v>
      </c>
      <c r="C178" s="70" t="s">
        <v>197</v>
      </c>
      <c r="D178" s="79">
        <v>47</v>
      </c>
      <c r="E178" s="79">
        <v>33</v>
      </c>
      <c r="F178" s="79">
        <v>22</v>
      </c>
      <c r="G178" s="79">
        <v>17</v>
      </c>
    </row>
    <row r="179" spans="2:7" x14ac:dyDescent="0.3">
      <c r="B179" s="70" t="s">
        <v>301</v>
      </c>
      <c r="C179" s="70" t="s">
        <v>197</v>
      </c>
      <c r="D179" s="79">
        <v>77</v>
      </c>
      <c r="E179" s="79">
        <v>57</v>
      </c>
      <c r="F179" s="79">
        <v>40</v>
      </c>
      <c r="G179" s="79">
        <v>32</v>
      </c>
    </row>
    <row r="180" spans="2:7" x14ac:dyDescent="0.3">
      <c r="B180" s="70" t="s">
        <v>106</v>
      </c>
      <c r="C180" s="70" t="s">
        <v>197</v>
      </c>
      <c r="D180" s="79">
        <v>108</v>
      </c>
      <c r="E180" s="79">
        <v>80</v>
      </c>
      <c r="F180" s="79">
        <v>57</v>
      </c>
      <c r="G180" s="79">
        <v>45</v>
      </c>
    </row>
    <row r="181" spans="2:7" x14ac:dyDescent="0.3">
      <c r="B181" s="70" t="s">
        <v>107</v>
      </c>
      <c r="C181" s="70" t="s">
        <v>197</v>
      </c>
      <c r="D181" s="79">
        <v>47</v>
      </c>
      <c r="E181" s="79">
        <v>33</v>
      </c>
      <c r="F181" s="79">
        <v>22</v>
      </c>
      <c r="G181" s="79">
        <v>17</v>
      </c>
    </row>
    <row r="182" spans="2:7" x14ac:dyDescent="0.3">
      <c r="B182" s="70" t="s">
        <v>108</v>
      </c>
      <c r="C182" s="70" t="s">
        <v>197</v>
      </c>
      <c r="D182" s="79">
        <v>47</v>
      </c>
      <c r="E182" s="79">
        <v>33</v>
      </c>
      <c r="F182" s="79">
        <v>22</v>
      </c>
      <c r="G182" s="79">
        <v>17</v>
      </c>
    </row>
    <row r="183" spans="2:7" x14ac:dyDescent="0.3">
      <c r="B183" s="70" t="s">
        <v>302</v>
      </c>
      <c r="C183" s="70" t="s">
        <v>197</v>
      </c>
      <c r="D183" s="79">
        <v>108</v>
      </c>
      <c r="E183" s="79">
        <v>80</v>
      </c>
      <c r="F183" s="79">
        <v>57</v>
      </c>
      <c r="G183" s="79">
        <v>45</v>
      </c>
    </row>
    <row r="184" spans="2:7" x14ac:dyDescent="0.3">
      <c r="B184" s="70" t="s">
        <v>303</v>
      </c>
      <c r="C184" s="70" t="s">
        <v>197</v>
      </c>
      <c r="D184" s="79">
        <v>108</v>
      </c>
      <c r="E184" s="79">
        <v>80</v>
      </c>
      <c r="F184" s="79">
        <v>57</v>
      </c>
      <c r="G184" s="79">
        <v>45</v>
      </c>
    </row>
  </sheetData>
  <sheetProtection password="E359" sheet="1" objects="1" scenarios="1" insertHyperlinks="0" selectLockedCells="1"/>
  <mergeCells count="13">
    <mergeCell ref="B1:U1"/>
    <mergeCell ref="B4:G4"/>
    <mergeCell ref="I4:J4"/>
    <mergeCell ref="L4:N4"/>
    <mergeCell ref="P4:Q4"/>
    <mergeCell ref="S4:U4"/>
    <mergeCell ref="P7:Q7"/>
    <mergeCell ref="S7:U7"/>
    <mergeCell ref="B5:G6"/>
    <mergeCell ref="I5:J6"/>
    <mergeCell ref="L5:N6"/>
    <mergeCell ref="P5:Q6"/>
    <mergeCell ref="S5:U6"/>
  </mergeCells>
  <hyperlinks>
    <hyperlink ref="C2" r:id="rId1" display="https://ec.europa.eu/programmes/erasmus-plus/sites/erasmusplus2/files/files/resources/erasmus-plus-programme-guide_en.pdf"/>
    <hyperlink ref="C3" r:id="rId2"/>
  </hyperlinks>
  <pageMargins left="0.7" right="0.7" top="0.75" bottom="0.75" header="0.3" footer="0.3"/>
  <pageSetup paperSize="9" scale="1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D064EDA8D54A746B4AFB9B8DA9CF420" ma:contentTypeVersion="3" ma:contentTypeDescription="Create a new document." ma:contentTypeScope="" ma:versionID="c1d4cdee0e9381974a459762b30c79b1">
  <xsd:schema xmlns:xsd="http://www.w3.org/2001/XMLSchema" xmlns:xs="http://www.w3.org/2001/XMLSchema" xmlns:p="http://schemas.microsoft.com/office/2006/metadata/properties" targetNamespace="http://schemas.microsoft.com/office/2006/metadata/properties" ma:root="true" ma:fieldsID="9ae757f7b8b52896942f31a7e220db7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25AC76-73EC-4808-94BA-4863B589F5DA}">
  <ds:schemaRefs>
    <ds:schemaRef ds:uri="http://schemas.microsoft.com/sharepoint/v3/contenttype/forms"/>
  </ds:schemaRefs>
</ds:datastoreItem>
</file>

<file path=customXml/itemProps2.xml><?xml version="1.0" encoding="utf-8"?>
<ds:datastoreItem xmlns:ds="http://schemas.openxmlformats.org/officeDocument/2006/customXml" ds:itemID="{B5FB2861-ECA0-4B0A-9CC6-B62988A7DC03}">
  <ds:schemaRef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http://purl.org/dc/dcmitype/"/>
  </ds:schemaRefs>
</ds:datastoreItem>
</file>

<file path=customXml/itemProps3.xml><?xml version="1.0" encoding="utf-8"?>
<ds:datastoreItem xmlns:ds="http://schemas.openxmlformats.org/officeDocument/2006/customXml" ds:itemID="{4B91489F-FE4A-47B2-96B3-2DD11B60A0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27</vt:i4>
      </vt:variant>
    </vt:vector>
  </HeadingPairs>
  <TitlesOfParts>
    <vt:vector size="36" baseType="lpstr">
      <vt:lpstr>Overview</vt:lpstr>
      <vt:lpstr>Sheet Validation</vt:lpstr>
      <vt:lpstr>1. Staff costs</vt:lpstr>
      <vt:lpstr> 2-3-6. Travel&amp;Costs of Stay</vt:lpstr>
      <vt:lpstr>4. Equipment Costs</vt:lpstr>
      <vt:lpstr>5. Subcontracting Costs</vt:lpstr>
      <vt:lpstr>Co-financing</vt:lpstr>
      <vt:lpstr>Breakdown &amp; Project Funding</vt:lpstr>
      <vt:lpstr>Unit Costs &amp; Funding Rule</vt:lpstr>
      <vt:lpstr>Category</vt:lpstr>
      <vt:lpstr>Category2</vt:lpstr>
      <vt:lpstr>CountryALL</vt:lpstr>
      <vt:lpstr>CountryEligEquip</vt:lpstr>
      <vt:lpstr>CountryType</vt:lpstr>
      <vt:lpstr>EUCountry</vt:lpstr>
      <vt:lpstr>Exceptional_costs</vt:lpstr>
      <vt:lpstr>PartnerN°</vt:lpstr>
      <vt:lpstr>PartnerN°Ref</vt:lpstr>
      <vt:lpstr>Rates</vt:lpstr>
      <vt:lpstr>TravelBands</vt:lpstr>
      <vt:lpstr>TravelCosts</vt:lpstr>
      <vt:lpstr>WorkPackage</vt:lpstr>
      <vt:lpstr>' 2-3-6. Travel&amp;Costs of Stay'!Заголовки_для_печати</vt:lpstr>
      <vt:lpstr>'4. Equipment Costs'!Заголовки_для_печати</vt:lpstr>
      <vt:lpstr>'5. Subcontracting Costs'!Заголовки_для_печати</vt:lpstr>
      <vt:lpstr>'Breakdown &amp; Project Funding'!Заголовки_для_печати</vt:lpstr>
      <vt:lpstr>'Co-financing'!Заголовки_для_печати</vt:lpstr>
      <vt:lpstr>' 2-3-6. Travel&amp;Costs of Stay'!Область_печати</vt:lpstr>
      <vt:lpstr>'1. Staff costs'!Область_печати</vt:lpstr>
      <vt:lpstr>'4. Equipment Costs'!Область_печати</vt:lpstr>
      <vt:lpstr>'5. Subcontracting Costs'!Область_печати</vt:lpstr>
      <vt:lpstr>'Breakdown &amp; Project Funding'!Область_печати</vt:lpstr>
      <vt:lpstr>'Co-financing'!Область_печати</vt:lpstr>
      <vt:lpstr>Overview!Область_печати</vt:lpstr>
      <vt:lpstr>'Sheet Validation'!Область_печати</vt:lpstr>
      <vt:lpstr>'Unit Costs &amp; Funding Rule'!Область_печати</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Alliaces detailed Budget v.1.0</dc:title>
  <dc:creator>CARBONI Damiano (EACEA)</dc:creator>
  <dc:description>Alliances detailed budget V.1.0</dc:description>
  <cp:lastModifiedBy>Администратор</cp:lastModifiedBy>
  <cp:lastPrinted>2017-11-10T08:43:50Z</cp:lastPrinted>
  <dcterms:created xsi:type="dcterms:W3CDTF">2013-09-27T15:40:24Z</dcterms:created>
  <dcterms:modified xsi:type="dcterms:W3CDTF">2019-09-03T08:57:09Z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0x0101001D064EDA8D54A746B4AFB9B8DA9CF420</vt:lpwstr>
  </property>
</Properties>
</file>